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635\Desktop\"/>
    </mc:Choice>
  </mc:AlternateContent>
  <bookViews>
    <workbookView xWindow="-105" yWindow="-105" windowWidth="23250" windowHeight="12570" tabRatio="839" activeTab="1"/>
  </bookViews>
  <sheets>
    <sheet name="取得計画実績表（記入例）" sheetId="6" r:id="rId1"/>
    <sheet name="令和7年度_取得計画実績表（提出用）" sheetId="7" r:id="rId2"/>
    <sheet name="令和8年度_取得計画実績表（提出用）" sheetId="8" r:id="rId3"/>
  </sheets>
  <definedNames>
    <definedName name="_xlnm.Print_Area" localSheetId="0">'取得計画実績表（記入例）'!$A$1:$AK$95</definedName>
    <definedName name="_xlnm.Print_Area" localSheetId="1">'令和7年度_取得計画実績表（提出用）'!$A$1:$AL$95</definedName>
    <definedName name="_xlnm.Print_Area" localSheetId="2">'令和8年度_取得計画実績表（提出用）'!$A$1:$AL$95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8" l="1"/>
  <c r="H7" i="8"/>
  <c r="H8" i="8"/>
  <c r="AB60" i="7" l="1"/>
  <c r="AI94" i="8" l="1"/>
  <c r="AI93" i="8"/>
  <c r="AI92" i="8"/>
  <c r="AI91" i="8"/>
  <c r="AH88" i="8"/>
  <c r="D88" i="8"/>
  <c r="E88" i="8" s="1"/>
  <c r="F88" i="8" s="1"/>
  <c r="G88" i="8" s="1"/>
  <c r="H88" i="8" s="1"/>
  <c r="I88" i="8" s="1"/>
  <c r="J88" i="8" s="1"/>
  <c r="K88" i="8" s="1"/>
  <c r="L88" i="8" s="1"/>
  <c r="M88" i="8" s="1"/>
  <c r="N88" i="8" s="1"/>
  <c r="O88" i="8" s="1"/>
  <c r="P88" i="8" s="1"/>
  <c r="Q88" i="8" s="1"/>
  <c r="R88" i="8" s="1"/>
  <c r="S88" i="8" s="1"/>
  <c r="T88" i="8" s="1"/>
  <c r="U88" i="8" s="1"/>
  <c r="V88" i="8" s="1"/>
  <c r="W88" i="8" s="1"/>
  <c r="X88" i="8" s="1"/>
  <c r="Y88" i="8" s="1"/>
  <c r="Z88" i="8" s="1"/>
  <c r="AA88" i="8" s="1"/>
  <c r="AB88" i="8" s="1"/>
  <c r="AC88" i="8" s="1"/>
  <c r="AD88" i="8" s="1"/>
  <c r="AE88" i="8" s="1"/>
  <c r="AF88" i="8" s="1"/>
  <c r="AI87" i="8"/>
  <c r="AI86" i="8"/>
  <c r="AL86" i="8" s="1"/>
  <c r="AI85" i="8"/>
  <c r="AI84" i="8"/>
  <c r="AK84" i="8" s="1"/>
  <c r="AH81" i="8"/>
  <c r="D81" i="8"/>
  <c r="E81" i="8" s="1"/>
  <c r="F81" i="8" s="1"/>
  <c r="G81" i="8" s="1"/>
  <c r="H81" i="8" s="1"/>
  <c r="I81" i="8" s="1"/>
  <c r="J81" i="8" s="1"/>
  <c r="K81" i="8" s="1"/>
  <c r="L81" i="8" s="1"/>
  <c r="M81" i="8" s="1"/>
  <c r="N81" i="8" s="1"/>
  <c r="O81" i="8" s="1"/>
  <c r="P81" i="8" s="1"/>
  <c r="Q81" i="8" s="1"/>
  <c r="R81" i="8" s="1"/>
  <c r="S81" i="8" s="1"/>
  <c r="T81" i="8" s="1"/>
  <c r="U81" i="8" s="1"/>
  <c r="V81" i="8" s="1"/>
  <c r="W81" i="8" s="1"/>
  <c r="X81" i="8" s="1"/>
  <c r="Y81" i="8" s="1"/>
  <c r="Z81" i="8" s="1"/>
  <c r="AA81" i="8" s="1"/>
  <c r="AB81" i="8" s="1"/>
  <c r="AC81" i="8" s="1"/>
  <c r="AD81" i="8" s="1"/>
  <c r="AI80" i="8"/>
  <c r="AI79" i="8"/>
  <c r="AL79" i="8" s="1"/>
  <c r="AI78" i="8"/>
  <c r="AI77" i="8"/>
  <c r="AH74" i="8"/>
  <c r="D74" i="8"/>
  <c r="E74" i="8" s="1"/>
  <c r="F74" i="8" s="1"/>
  <c r="G74" i="8" s="1"/>
  <c r="H74" i="8" s="1"/>
  <c r="I74" i="8" s="1"/>
  <c r="J74" i="8" s="1"/>
  <c r="K74" i="8" s="1"/>
  <c r="L74" i="8" s="1"/>
  <c r="M74" i="8" s="1"/>
  <c r="N74" i="8" s="1"/>
  <c r="O74" i="8" s="1"/>
  <c r="P74" i="8" s="1"/>
  <c r="Q74" i="8" s="1"/>
  <c r="R74" i="8" s="1"/>
  <c r="S74" i="8" s="1"/>
  <c r="T74" i="8" s="1"/>
  <c r="U74" i="8" s="1"/>
  <c r="V74" i="8" s="1"/>
  <c r="W74" i="8" s="1"/>
  <c r="X74" i="8" s="1"/>
  <c r="Y74" i="8" s="1"/>
  <c r="Z74" i="8" s="1"/>
  <c r="AA74" i="8" s="1"/>
  <c r="AB74" i="8" s="1"/>
  <c r="AC74" i="8" s="1"/>
  <c r="AD74" i="8" s="1"/>
  <c r="AE74" i="8" s="1"/>
  <c r="AF74" i="8" s="1"/>
  <c r="AI73" i="8"/>
  <c r="AI72" i="8"/>
  <c r="AI71" i="8"/>
  <c r="AI70" i="8"/>
  <c r="AH67" i="8"/>
  <c r="D67" i="8"/>
  <c r="E67" i="8" s="1"/>
  <c r="F67" i="8" s="1"/>
  <c r="G67" i="8" s="1"/>
  <c r="H67" i="8" s="1"/>
  <c r="I67" i="8" s="1"/>
  <c r="J67" i="8" s="1"/>
  <c r="K67" i="8" s="1"/>
  <c r="L67" i="8" s="1"/>
  <c r="M67" i="8" s="1"/>
  <c r="N67" i="8" s="1"/>
  <c r="O67" i="8" s="1"/>
  <c r="P67" i="8" s="1"/>
  <c r="Q67" i="8" s="1"/>
  <c r="R67" i="8" s="1"/>
  <c r="S67" i="8" s="1"/>
  <c r="T67" i="8" s="1"/>
  <c r="U67" i="8" s="1"/>
  <c r="V67" i="8" s="1"/>
  <c r="W67" i="8" s="1"/>
  <c r="X67" i="8" s="1"/>
  <c r="Y67" i="8" s="1"/>
  <c r="Z67" i="8" s="1"/>
  <c r="AA67" i="8" s="1"/>
  <c r="AB67" i="8" s="1"/>
  <c r="AC67" i="8" s="1"/>
  <c r="AD67" i="8" s="1"/>
  <c r="AE67" i="8" s="1"/>
  <c r="AF67" i="8" s="1"/>
  <c r="AI66" i="8"/>
  <c r="AI65" i="8"/>
  <c r="AI64" i="8"/>
  <c r="AI63" i="8"/>
  <c r="AH60" i="8"/>
  <c r="D60" i="8"/>
  <c r="E60" i="8" s="1"/>
  <c r="F60" i="8" s="1"/>
  <c r="G60" i="8" s="1"/>
  <c r="H60" i="8" s="1"/>
  <c r="I60" i="8" s="1"/>
  <c r="J60" i="8" s="1"/>
  <c r="K60" i="8" s="1"/>
  <c r="L60" i="8" s="1"/>
  <c r="M60" i="8" s="1"/>
  <c r="N60" i="8" s="1"/>
  <c r="O60" i="8" s="1"/>
  <c r="P60" i="8" s="1"/>
  <c r="Q60" i="8" s="1"/>
  <c r="R60" i="8" s="1"/>
  <c r="S60" i="8" s="1"/>
  <c r="T60" i="8" s="1"/>
  <c r="U60" i="8" s="1"/>
  <c r="V60" i="8" s="1"/>
  <c r="W60" i="8" s="1"/>
  <c r="X60" i="8" s="1"/>
  <c r="Y60" i="8" s="1"/>
  <c r="Z60" i="8" s="1"/>
  <c r="AA60" i="8" s="1"/>
  <c r="AB60" i="8" s="1"/>
  <c r="AC60" i="8" s="1"/>
  <c r="AD60" i="8" s="1"/>
  <c r="AE60" i="8" s="1"/>
  <c r="AF60" i="8" s="1"/>
  <c r="AI59" i="8"/>
  <c r="AI58" i="8"/>
  <c r="AI57" i="8"/>
  <c r="AI56" i="8"/>
  <c r="AH53" i="8"/>
  <c r="D53" i="8"/>
  <c r="E53" i="8" s="1"/>
  <c r="F53" i="8" s="1"/>
  <c r="G53" i="8" s="1"/>
  <c r="H53" i="8" s="1"/>
  <c r="I53" i="8" s="1"/>
  <c r="J53" i="8" s="1"/>
  <c r="K53" i="8" s="1"/>
  <c r="L53" i="8" s="1"/>
  <c r="M53" i="8" s="1"/>
  <c r="N53" i="8" s="1"/>
  <c r="O53" i="8" s="1"/>
  <c r="P53" i="8" s="1"/>
  <c r="Q53" i="8" s="1"/>
  <c r="R53" i="8" s="1"/>
  <c r="S53" i="8" s="1"/>
  <c r="T53" i="8" s="1"/>
  <c r="U53" i="8" s="1"/>
  <c r="V53" i="8" s="1"/>
  <c r="W53" i="8" s="1"/>
  <c r="X53" i="8" s="1"/>
  <c r="Y53" i="8" s="1"/>
  <c r="Z53" i="8" s="1"/>
  <c r="AA53" i="8" s="1"/>
  <c r="AB53" i="8" s="1"/>
  <c r="AC53" i="8" s="1"/>
  <c r="AD53" i="8" s="1"/>
  <c r="AE53" i="8" s="1"/>
  <c r="AF53" i="8" s="1"/>
  <c r="AI52" i="8"/>
  <c r="AI51" i="8"/>
  <c r="AI50" i="8"/>
  <c r="AI49" i="8"/>
  <c r="AH46" i="8"/>
  <c r="D46" i="8"/>
  <c r="E46" i="8" s="1"/>
  <c r="F46" i="8" s="1"/>
  <c r="G46" i="8" s="1"/>
  <c r="H46" i="8" s="1"/>
  <c r="I46" i="8" s="1"/>
  <c r="J46" i="8" s="1"/>
  <c r="K46" i="8" s="1"/>
  <c r="L46" i="8" s="1"/>
  <c r="M46" i="8" s="1"/>
  <c r="N46" i="8" s="1"/>
  <c r="O46" i="8" s="1"/>
  <c r="P46" i="8" s="1"/>
  <c r="Q46" i="8" s="1"/>
  <c r="R46" i="8" s="1"/>
  <c r="S46" i="8" s="1"/>
  <c r="T46" i="8" s="1"/>
  <c r="U46" i="8" s="1"/>
  <c r="V46" i="8" s="1"/>
  <c r="W46" i="8" s="1"/>
  <c r="X46" i="8" s="1"/>
  <c r="Y46" i="8" s="1"/>
  <c r="Z46" i="8" s="1"/>
  <c r="AA46" i="8" s="1"/>
  <c r="AB46" i="8" s="1"/>
  <c r="AC46" i="8" s="1"/>
  <c r="AD46" i="8" s="1"/>
  <c r="AE46" i="8" s="1"/>
  <c r="AF46" i="8" s="1"/>
  <c r="AI45" i="8"/>
  <c r="AI44" i="8"/>
  <c r="AI43" i="8"/>
  <c r="AI42" i="8"/>
  <c r="AH39" i="8"/>
  <c r="D39" i="8"/>
  <c r="E39" i="8" s="1"/>
  <c r="F39" i="8" s="1"/>
  <c r="G39" i="8" s="1"/>
  <c r="H39" i="8" s="1"/>
  <c r="I39" i="8" s="1"/>
  <c r="J39" i="8" s="1"/>
  <c r="K39" i="8" s="1"/>
  <c r="L39" i="8" s="1"/>
  <c r="M39" i="8" s="1"/>
  <c r="N39" i="8" s="1"/>
  <c r="O39" i="8" s="1"/>
  <c r="P39" i="8" s="1"/>
  <c r="Q39" i="8" s="1"/>
  <c r="R39" i="8" s="1"/>
  <c r="S39" i="8" s="1"/>
  <c r="T39" i="8" s="1"/>
  <c r="U39" i="8" s="1"/>
  <c r="V39" i="8" s="1"/>
  <c r="W39" i="8" s="1"/>
  <c r="X39" i="8" s="1"/>
  <c r="Y39" i="8" s="1"/>
  <c r="Z39" i="8" s="1"/>
  <c r="AA39" i="8" s="1"/>
  <c r="AB39" i="8" s="1"/>
  <c r="AC39" i="8" s="1"/>
  <c r="AD39" i="8" s="1"/>
  <c r="AE39" i="8" s="1"/>
  <c r="AF39" i="8" s="1"/>
  <c r="AI38" i="8"/>
  <c r="AI36" i="8"/>
  <c r="AI35" i="8"/>
  <c r="AH32" i="8"/>
  <c r="F32" i="8"/>
  <c r="G32" i="8" s="1"/>
  <c r="H32" i="8" s="1"/>
  <c r="I32" i="8" s="1"/>
  <c r="J32" i="8" s="1"/>
  <c r="K32" i="8" s="1"/>
  <c r="L32" i="8" s="1"/>
  <c r="M32" i="8" s="1"/>
  <c r="N32" i="8" s="1"/>
  <c r="O32" i="8" s="1"/>
  <c r="P32" i="8" s="1"/>
  <c r="Q32" i="8" s="1"/>
  <c r="R32" i="8" s="1"/>
  <c r="S32" i="8" s="1"/>
  <c r="T32" i="8" s="1"/>
  <c r="U32" i="8" s="1"/>
  <c r="V32" i="8" s="1"/>
  <c r="W32" i="8" s="1"/>
  <c r="X32" i="8" s="1"/>
  <c r="Y32" i="8" s="1"/>
  <c r="Z32" i="8" s="1"/>
  <c r="AA32" i="8" s="1"/>
  <c r="AB32" i="8" s="1"/>
  <c r="AC32" i="8" s="1"/>
  <c r="AD32" i="8" s="1"/>
  <c r="AE32" i="8" s="1"/>
  <c r="AF32" i="8" s="1"/>
  <c r="D32" i="8"/>
  <c r="E32" i="8" s="1"/>
  <c r="AI31" i="8"/>
  <c r="AI30" i="8"/>
  <c r="AI29" i="8"/>
  <c r="AI28" i="8"/>
  <c r="AH25" i="8"/>
  <c r="D25" i="8"/>
  <c r="E25" i="8" s="1"/>
  <c r="F25" i="8" s="1"/>
  <c r="G25" i="8" s="1"/>
  <c r="H25" i="8" s="1"/>
  <c r="I25" i="8" s="1"/>
  <c r="J25" i="8" s="1"/>
  <c r="K25" i="8" s="1"/>
  <c r="L25" i="8" s="1"/>
  <c r="M25" i="8" s="1"/>
  <c r="N25" i="8" s="1"/>
  <c r="O25" i="8" s="1"/>
  <c r="P25" i="8" s="1"/>
  <c r="Q25" i="8" s="1"/>
  <c r="R25" i="8" s="1"/>
  <c r="S25" i="8" s="1"/>
  <c r="T25" i="8" s="1"/>
  <c r="U25" i="8" s="1"/>
  <c r="V25" i="8" s="1"/>
  <c r="W25" i="8" s="1"/>
  <c r="X25" i="8" s="1"/>
  <c r="Y25" i="8" s="1"/>
  <c r="Z25" i="8" s="1"/>
  <c r="AA25" i="8" s="1"/>
  <c r="AB25" i="8" s="1"/>
  <c r="AC25" i="8" s="1"/>
  <c r="AD25" i="8" s="1"/>
  <c r="AE25" i="8" s="1"/>
  <c r="AF25" i="8" s="1"/>
  <c r="AI24" i="8"/>
  <c r="AI23" i="8"/>
  <c r="AI22" i="8"/>
  <c r="AI21" i="8"/>
  <c r="AH18" i="8"/>
  <c r="D18" i="8"/>
  <c r="E18" i="8" s="1"/>
  <c r="F18" i="8" s="1"/>
  <c r="G18" i="8" s="1"/>
  <c r="H18" i="8" s="1"/>
  <c r="I18" i="8" s="1"/>
  <c r="J18" i="8" s="1"/>
  <c r="K18" i="8" s="1"/>
  <c r="L18" i="8" s="1"/>
  <c r="M18" i="8" s="1"/>
  <c r="N18" i="8" s="1"/>
  <c r="O18" i="8" s="1"/>
  <c r="P18" i="8" s="1"/>
  <c r="Q18" i="8" s="1"/>
  <c r="R18" i="8" s="1"/>
  <c r="S18" i="8" s="1"/>
  <c r="T18" i="8" s="1"/>
  <c r="U18" i="8" s="1"/>
  <c r="V18" i="8" s="1"/>
  <c r="W18" i="8" s="1"/>
  <c r="X18" i="8" s="1"/>
  <c r="Y18" i="8" s="1"/>
  <c r="Z18" i="8" s="1"/>
  <c r="AA18" i="8" s="1"/>
  <c r="AB18" i="8" s="1"/>
  <c r="AC18" i="8" s="1"/>
  <c r="AD18" i="8" s="1"/>
  <c r="AE18" i="8" s="1"/>
  <c r="AF18" i="8" s="1"/>
  <c r="AG18" i="8" s="1"/>
  <c r="AI17" i="8"/>
  <c r="AI16" i="8"/>
  <c r="AI15" i="8"/>
  <c r="AI14" i="8"/>
  <c r="AH11" i="8"/>
  <c r="D11" i="8"/>
  <c r="E11" i="8" s="1"/>
  <c r="F11" i="8" s="1"/>
  <c r="G11" i="8" s="1"/>
  <c r="H11" i="8" s="1"/>
  <c r="I11" i="8" s="1"/>
  <c r="J11" i="8" s="1"/>
  <c r="K11" i="8" s="1"/>
  <c r="L11" i="8" s="1"/>
  <c r="M11" i="8" s="1"/>
  <c r="N11" i="8" s="1"/>
  <c r="O11" i="8" s="1"/>
  <c r="P11" i="8" s="1"/>
  <c r="Q11" i="8" s="1"/>
  <c r="R11" i="8" s="1"/>
  <c r="S11" i="8" s="1"/>
  <c r="T11" i="8" s="1"/>
  <c r="U11" i="8" s="1"/>
  <c r="V11" i="8" s="1"/>
  <c r="W11" i="8" s="1"/>
  <c r="X11" i="8" s="1"/>
  <c r="Y11" i="8" s="1"/>
  <c r="Z11" i="8" s="1"/>
  <c r="AA11" i="8" s="1"/>
  <c r="AB11" i="8" s="1"/>
  <c r="AC11" i="8" s="1"/>
  <c r="AD11" i="8" s="1"/>
  <c r="AE11" i="8" s="1"/>
  <c r="AF11" i="8" s="1"/>
  <c r="O9" i="8"/>
  <c r="O7" i="8"/>
  <c r="R5" i="8"/>
  <c r="AL93" i="8" l="1"/>
  <c r="AK91" i="8"/>
  <c r="AK86" i="8"/>
  <c r="AL72" i="8"/>
  <c r="AK72" i="8"/>
  <c r="AL65" i="8"/>
  <c r="AK63" i="8"/>
  <c r="AK65" i="8"/>
  <c r="AL58" i="8"/>
  <c r="AL51" i="8"/>
  <c r="AL44" i="8"/>
  <c r="AI37" i="8"/>
  <c r="AL37" i="8" s="1"/>
  <c r="AK70" i="8"/>
  <c r="AK79" i="8"/>
  <c r="AK77" i="8"/>
  <c r="AK93" i="8"/>
  <c r="AL23" i="8"/>
  <c r="AL30" i="8"/>
  <c r="AL16" i="8"/>
  <c r="AK56" i="8"/>
  <c r="AK49" i="8"/>
  <c r="AK35" i="8"/>
  <c r="AK28" i="8"/>
  <c r="AK21" i="8"/>
  <c r="AK58" i="8"/>
  <c r="AK51" i="8"/>
  <c r="AK42" i="8"/>
  <c r="AK44" i="8"/>
  <c r="AK30" i="8"/>
  <c r="AK23" i="8"/>
  <c r="AK16" i="8"/>
  <c r="AK14" i="8"/>
  <c r="AI93" i="7"/>
  <c r="AI91" i="7"/>
  <c r="AI84" i="7"/>
  <c r="AI77" i="7"/>
  <c r="AI72" i="7"/>
  <c r="AI70" i="7"/>
  <c r="AI65" i="7"/>
  <c r="AI63" i="7"/>
  <c r="AI58" i="7"/>
  <c r="AI56" i="7"/>
  <c r="AI51" i="7"/>
  <c r="AI49" i="7"/>
  <c r="AI42" i="7"/>
  <c r="AI35" i="7"/>
  <c r="AI28" i="7"/>
  <c r="AI21" i="7"/>
  <c r="N8" i="8" l="1"/>
  <c r="R9" i="8" s="1"/>
  <c r="AK37" i="8"/>
  <c r="AI14" i="7"/>
  <c r="H6" i="8" s="1"/>
  <c r="N6" i="8" s="1"/>
  <c r="R7" i="8" s="1"/>
  <c r="O9" i="7" l="1"/>
  <c r="O7" i="7"/>
  <c r="AI24" i="7" l="1"/>
  <c r="AI94" i="7"/>
  <c r="AL93" i="7" s="1"/>
  <c r="AI87" i="7"/>
  <c r="AI80" i="7"/>
  <c r="AI73" i="7"/>
  <c r="AL72" i="7" s="1"/>
  <c r="AI66" i="7"/>
  <c r="AL65" i="7" s="1"/>
  <c r="AI59" i="7"/>
  <c r="AL58" i="7" s="1"/>
  <c r="AI52" i="7"/>
  <c r="AL51" i="7" s="1"/>
  <c r="AI45" i="7"/>
  <c r="AI38" i="7"/>
  <c r="AI31" i="7"/>
  <c r="AI17" i="7"/>
  <c r="AI92" i="7" l="1"/>
  <c r="AI85" i="7"/>
  <c r="AI78" i="7"/>
  <c r="AI71" i="7"/>
  <c r="AK65" i="7"/>
  <c r="AI64" i="7"/>
  <c r="AI57" i="7"/>
  <c r="AI50" i="7"/>
  <c r="AI43" i="7"/>
  <c r="AI36" i="7"/>
  <c r="AI29" i="7"/>
  <c r="AI22" i="7"/>
  <c r="AK93" i="7" l="1"/>
  <c r="AK72" i="7"/>
  <c r="AK58" i="7"/>
  <c r="AK51" i="7"/>
  <c r="R5" i="7"/>
  <c r="AI15" i="7" l="1"/>
  <c r="AK21" i="7" l="1"/>
  <c r="AK28" i="7"/>
  <c r="AK35" i="7"/>
  <c r="AK42" i="7"/>
  <c r="AK49" i="7"/>
  <c r="AK56" i="7"/>
  <c r="AK63" i="7"/>
  <c r="AK70" i="7"/>
  <c r="AK77" i="7"/>
  <c r="AK84" i="7"/>
  <c r="AK91" i="7"/>
  <c r="H6" i="7"/>
  <c r="N6" i="7" s="1"/>
  <c r="AK14" i="7" l="1"/>
  <c r="AK72" i="6"/>
  <c r="AK70" i="6"/>
  <c r="AK65" i="6"/>
  <c r="AK63" i="6"/>
  <c r="AK58" i="6"/>
  <c r="AK56" i="6"/>
  <c r="AK51" i="6"/>
  <c r="AK49" i="6"/>
  <c r="AK44" i="6"/>
  <c r="AK42" i="6"/>
  <c r="AK37" i="6"/>
  <c r="AK35" i="6"/>
  <c r="AK30" i="6"/>
  <c r="AK28" i="6"/>
  <c r="E88" i="6" l="1"/>
  <c r="F88" i="6" s="1"/>
  <c r="G88" i="6" s="1"/>
  <c r="H88" i="6" s="1"/>
  <c r="I88" i="6" s="1"/>
  <c r="J88" i="6" s="1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Y88" i="6" s="1"/>
  <c r="Z88" i="6" s="1"/>
  <c r="AA88" i="6" s="1"/>
  <c r="AB88" i="6" s="1"/>
  <c r="AC88" i="6" s="1"/>
  <c r="AD88" i="6" s="1"/>
  <c r="AE88" i="6" s="1"/>
  <c r="AF88" i="6" s="1"/>
  <c r="D88" i="6"/>
  <c r="D81" i="6"/>
  <c r="E81" i="6" s="1"/>
  <c r="F81" i="6" s="1"/>
  <c r="G81" i="6" s="1"/>
  <c r="H81" i="6" s="1"/>
  <c r="I81" i="6" s="1"/>
  <c r="J81" i="6" s="1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Y81" i="6" s="1"/>
  <c r="Z81" i="6" s="1"/>
  <c r="AA81" i="6" s="1"/>
  <c r="AB81" i="6" s="1"/>
  <c r="AC81" i="6" s="1"/>
  <c r="AD81" i="6" s="1"/>
  <c r="E74" i="6"/>
  <c r="F74" i="6" s="1"/>
  <c r="G74" i="6" s="1"/>
  <c r="H74" i="6" s="1"/>
  <c r="I74" i="6" s="1"/>
  <c r="J74" i="6" s="1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Y74" i="6" s="1"/>
  <c r="Z74" i="6" s="1"/>
  <c r="AA74" i="6" s="1"/>
  <c r="AB74" i="6" s="1"/>
  <c r="AC74" i="6" s="1"/>
  <c r="AD74" i="6" s="1"/>
  <c r="AE74" i="6" s="1"/>
  <c r="AF74" i="6" s="1"/>
  <c r="D74" i="6"/>
  <c r="E67" i="6"/>
  <c r="F67" i="6" s="1"/>
  <c r="G67" i="6" s="1"/>
  <c r="H67" i="6" s="1"/>
  <c r="I67" i="6" s="1"/>
  <c r="J67" i="6" s="1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Y67" i="6" s="1"/>
  <c r="Z67" i="6" s="1"/>
  <c r="AA67" i="6" s="1"/>
  <c r="AB67" i="6" s="1"/>
  <c r="AC67" i="6" s="1"/>
  <c r="AD67" i="6" s="1"/>
  <c r="AE67" i="6" s="1"/>
  <c r="AF67" i="6" s="1"/>
  <c r="D67" i="6"/>
  <c r="E60" i="6"/>
  <c r="F60" i="6" s="1"/>
  <c r="G60" i="6" s="1"/>
  <c r="H60" i="6" s="1"/>
  <c r="I60" i="6" s="1"/>
  <c r="J60" i="6" s="1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Y60" i="6" s="1"/>
  <c r="Z60" i="6" s="1"/>
  <c r="AA60" i="6" s="1"/>
  <c r="AB60" i="6" s="1"/>
  <c r="AC60" i="6" s="1"/>
  <c r="AD60" i="6" s="1"/>
  <c r="AE60" i="6" s="1"/>
  <c r="AF60" i="6" s="1"/>
  <c r="D60" i="6"/>
  <c r="E53" i="6"/>
  <c r="F53" i="6" s="1"/>
  <c r="G53" i="6" s="1"/>
  <c r="H53" i="6" s="1"/>
  <c r="I53" i="6" s="1"/>
  <c r="J53" i="6" s="1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Y53" i="6" s="1"/>
  <c r="Z53" i="6" s="1"/>
  <c r="AA53" i="6" s="1"/>
  <c r="AB53" i="6" s="1"/>
  <c r="AC53" i="6" s="1"/>
  <c r="AD53" i="6" s="1"/>
  <c r="AE53" i="6" s="1"/>
  <c r="AF53" i="6" s="1"/>
  <c r="D53" i="6"/>
  <c r="E46" i="6"/>
  <c r="F46" i="6" s="1"/>
  <c r="G46" i="6" s="1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Z46" i="6" s="1"/>
  <c r="AA46" i="6" s="1"/>
  <c r="AB46" i="6" s="1"/>
  <c r="AC46" i="6" s="1"/>
  <c r="AD46" i="6" s="1"/>
  <c r="AE46" i="6" s="1"/>
  <c r="AF46" i="6" s="1"/>
  <c r="D46" i="6"/>
  <c r="E39" i="6"/>
  <c r="F39" i="6" s="1"/>
  <c r="G39" i="6" s="1"/>
  <c r="H39" i="6" s="1"/>
  <c r="I39" i="6" s="1"/>
  <c r="J39" i="6" s="1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Y39" i="6" s="1"/>
  <c r="Z39" i="6" s="1"/>
  <c r="AA39" i="6" s="1"/>
  <c r="AB39" i="6" s="1"/>
  <c r="AC39" i="6" s="1"/>
  <c r="AD39" i="6" s="1"/>
  <c r="AE39" i="6" s="1"/>
  <c r="AF39" i="6" s="1"/>
  <c r="D39" i="6"/>
  <c r="E32" i="6"/>
  <c r="F32" i="6" s="1"/>
  <c r="G32" i="6" s="1"/>
  <c r="H32" i="6" s="1"/>
  <c r="I32" i="6" s="1"/>
  <c r="J32" i="6" s="1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Y32" i="6" s="1"/>
  <c r="Z32" i="6" s="1"/>
  <c r="AA32" i="6" s="1"/>
  <c r="AB32" i="6" s="1"/>
  <c r="AC32" i="6" s="1"/>
  <c r="AD32" i="6" s="1"/>
  <c r="AE32" i="6" s="1"/>
  <c r="AF32" i="6" s="1"/>
  <c r="D32" i="6"/>
  <c r="E25" i="6"/>
  <c r="F25" i="6" s="1"/>
  <c r="G25" i="6" s="1"/>
  <c r="H25" i="6" s="1"/>
  <c r="I25" i="6" s="1"/>
  <c r="J25" i="6" s="1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Y25" i="6" s="1"/>
  <c r="Z25" i="6" s="1"/>
  <c r="AA25" i="6" s="1"/>
  <c r="AB25" i="6" s="1"/>
  <c r="AC25" i="6" s="1"/>
  <c r="AD25" i="6" s="1"/>
  <c r="AE25" i="6" s="1"/>
  <c r="AF25" i="6" s="1"/>
  <c r="D25" i="6"/>
  <c r="D18" i="6"/>
  <c r="E18" i="6" s="1"/>
  <c r="F18" i="6" s="1"/>
  <c r="G18" i="6" s="1"/>
  <c r="H18" i="6" s="1"/>
  <c r="I18" i="6" s="1"/>
  <c r="J18" i="6" s="1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Y18" i="6" s="1"/>
  <c r="Z18" i="6" s="1"/>
  <c r="AA18" i="6" s="1"/>
  <c r="AB18" i="6" s="1"/>
  <c r="AC18" i="6" s="1"/>
  <c r="AD18" i="6" s="1"/>
  <c r="AE18" i="6" s="1"/>
  <c r="AF18" i="6" s="1"/>
  <c r="AG18" i="6" s="1"/>
  <c r="D11" i="6"/>
  <c r="E11" i="6" s="1"/>
  <c r="F11" i="6" s="1"/>
  <c r="G11" i="6" s="1"/>
  <c r="H11" i="6" s="1"/>
  <c r="I11" i="6" s="1"/>
  <c r="J11" i="6" s="1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Y11" i="6" s="1"/>
  <c r="Z11" i="6" s="1"/>
  <c r="AA11" i="6" s="1"/>
  <c r="AB11" i="6" s="1"/>
  <c r="AC11" i="6" s="1"/>
  <c r="AD11" i="6" s="1"/>
  <c r="AE11" i="6" s="1"/>
  <c r="AF11" i="6" s="1"/>
  <c r="H7" i="6" l="1"/>
  <c r="AH88" i="7" l="1"/>
  <c r="D88" i="7"/>
  <c r="E88" i="7" s="1"/>
  <c r="F88" i="7" s="1"/>
  <c r="G88" i="7" s="1"/>
  <c r="H88" i="7" s="1"/>
  <c r="I88" i="7" s="1"/>
  <c r="J88" i="7" s="1"/>
  <c r="K88" i="7" s="1"/>
  <c r="L88" i="7" s="1"/>
  <c r="M88" i="7" s="1"/>
  <c r="N88" i="7" s="1"/>
  <c r="O88" i="7" s="1"/>
  <c r="P88" i="7" s="1"/>
  <c r="Q88" i="7" s="1"/>
  <c r="R88" i="7" s="1"/>
  <c r="S88" i="7" s="1"/>
  <c r="T88" i="7" s="1"/>
  <c r="U88" i="7" s="1"/>
  <c r="V88" i="7" s="1"/>
  <c r="W88" i="7" s="1"/>
  <c r="X88" i="7" s="1"/>
  <c r="Y88" i="7" s="1"/>
  <c r="Z88" i="7" s="1"/>
  <c r="AA88" i="7" s="1"/>
  <c r="AB88" i="7" s="1"/>
  <c r="AC88" i="7" s="1"/>
  <c r="AD88" i="7" s="1"/>
  <c r="AE88" i="7" s="1"/>
  <c r="AF88" i="7" s="1"/>
  <c r="AH81" i="7"/>
  <c r="D81" i="7"/>
  <c r="AH74" i="7"/>
  <c r="D74" i="7"/>
  <c r="AH67" i="7"/>
  <c r="D67" i="7"/>
  <c r="E67" i="7" s="1"/>
  <c r="F67" i="7" s="1"/>
  <c r="G67" i="7" s="1"/>
  <c r="H67" i="7" s="1"/>
  <c r="I67" i="7" s="1"/>
  <c r="J67" i="7" s="1"/>
  <c r="K67" i="7" s="1"/>
  <c r="L67" i="7" s="1"/>
  <c r="M67" i="7" s="1"/>
  <c r="N67" i="7" s="1"/>
  <c r="O67" i="7" s="1"/>
  <c r="P67" i="7" s="1"/>
  <c r="Q67" i="7" s="1"/>
  <c r="R67" i="7" s="1"/>
  <c r="S67" i="7" s="1"/>
  <c r="T67" i="7" s="1"/>
  <c r="U67" i="7" s="1"/>
  <c r="V67" i="7" s="1"/>
  <c r="W67" i="7" s="1"/>
  <c r="X67" i="7" s="1"/>
  <c r="Y67" i="7" s="1"/>
  <c r="Z67" i="7" s="1"/>
  <c r="AA67" i="7" s="1"/>
  <c r="AB67" i="7" s="1"/>
  <c r="AC67" i="7" s="1"/>
  <c r="AD67" i="7" s="1"/>
  <c r="AE67" i="7" s="1"/>
  <c r="AF67" i="7" s="1"/>
  <c r="AH60" i="7"/>
  <c r="D60" i="7"/>
  <c r="E60" i="7" s="1"/>
  <c r="F60" i="7" s="1"/>
  <c r="G60" i="7" s="1"/>
  <c r="H60" i="7" s="1"/>
  <c r="I60" i="7" s="1"/>
  <c r="J60" i="7" s="1"/>
  <c r="K60" i="7" s="1"/>
  <c r="L60" i="7" s="1"/>
  <c r="M60" i="7" s="1"/>
  <c r="N60" i="7" s="1"/>
  <c r="O60" i="7" s="1"/>
  <c r="P60" i="7" s="1"/>
  <c r="Q60" i="7" s="1"/>
  <c r="R60" i="7" s="1"/>
  <c r="S60" i="7" s="1"/>
  <c r="T60" i="7" s="1"/>
  <c r="U60" i="7" s="1"/>
  <c r="V60" i="7" s="1"/>
  <c r="W60" i="7" s="1"/>
  <c r="X60" i="7" s="1"/>
  <c r="Y60" i="7" s="1"/>
  <c r="Z60" i="7" s="1"/>
  <c r="AA60" i="7" s="1"/>
  <c r="AC60" i="7" s="1"/>
  <c r="AD60" i="7" s="1"/>
  <c r="AE60" i="7" s="1"/>
  <c r="AF60" i="7" s="1"/>
  <c r="AH53" i="7"/>
  <c r="E53" i="7"/>
  <c r="F53" i="7" s="1"/>
  <c r="G53" i="7" s="1"/>
  <c r="H53" i="7" s="1"/>
  <c r="I53" i="7" s="1"/>
  <c r="J53" i="7" s="1"/>
  <c r="K53" i="7" s="1"/>
  <c r="L53" i="7" s="1"/>
  <c r="M53" i="7" s="1"/>
  <c r="N53" i="7" s="1"/>
  <c r="O53" i="7" s="1"/>
  <c r="P53" i="7" s="1"/>
  <c r="Q53" i="7" s="1"/>
  <c r="R53" i="7" s="1"/>
  <c r="S53" i="7" s="1"/>
  <c r="T53" i="7" s="1"/>
  <c r="U53" i="7" s="1"/>
  <c r="V53" i="7" s="1"/>
  <c r="W53" i="7" s="1"/>
  <c r="X53" i="7" s="1"/>
  <c r="Y53" i="7" s="1"/>
  <c r="Z53" i="7" s="1"/>
  <c r="AA53" i="7" s="1"/>
  <c r="AB53" i="7" s="1"/>
  <c r="AC53" i="7" s="1"/>
  <c r="AD53" i="7" s="1"/>
  <c r="AE53" i="7" s="1"/>
  <c r="AF53" i="7" s="1"/>
  <c r="D53" i="7"/>
  <c r="AH46" i="7"/>
  <c r="D46" i="7"/>
  <c r="E46" i="7" s="1"/>
  <c r="F46" i="7" s="1"/>
  <c r="G46" i="7" s="1"/>
  <c r="H46" i="7" s="1"/>
  <c r="I46" i="7" s="1"/>
  <c r="J46" i="7" s="1"/>
  <c r="K46" i="7" s="1"/>
  <c r="L46" i="7" s="1"/>
  <c r="M46" i="7" s="1"/>
  <c r="N46" i="7" s="1"/>
  <c r="O46" i="7" s="1"/>
  <c r="P46" i="7" s="1"/>
  <c r="Q46" i="7" s="1"/>
  <c r="R46" i="7" s="1"/>
  <c r="S46" i="7" s="1"/>
  <c r="T46" i="7" s="1"/>
  <c r="U46" i="7" s="1"/>
  <c r="V46" i="7" s="1"/>
  <c r="W46" i="7" s="1"/>
  <c r="X46" i="7" s="1"/>
  <c r="Y46" i="7" s="1"/>
  <c r="Z46" i="7" s="1"/>
  <c r="AA46" i="7" s="1"/>
  <c r="AB46" i="7" s="1"/>
  <c r="AC46" i="7" s="1"/>
  <c r="AD46" i="7" s="1"/>
  <c r="AE46" i="7" s="1"/>
  <c r="AF46" i="7" s="1"/>
  <c r="AH39" i="7"/>
  <c r="D39" i="7"/>
  <c r="AH32" i="7"/>
  <c r="D32" i="7"/>
  <c r="AH25" i="7"/>
  <c r="D25" i="7"/>
  <c r="AH18" i="7"/>
  <c r="D18" i="7"/>
  <c r="AH11" i="7"/>
  <c r="D11" i="7"/>
  <c r="H9" i="7"/>
  <c r="H7" i="7"/>
  <c r="H6" i="6"/>
  <c r="N6" i="6" s="1"/>
  <c r="E18" i="7" l="1"/>
  <c r="F18" i="7" s="1"/>
  <c r="G18" i="7" s="1"/>
  <c r="H18" i="7" s="1"/>
  <c r="I18" i="7" s="1"/>
  <c r="J18" i="7" s="1"/>
  <c r="K18" i="7" s="1"/>
  <c r="L18" i="7" s="1"/>
  <c r="M18" i="7" s="1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AI23" i="7"/>
  <c r="AL23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Y32" i="7" s="1"/>
  <c r="Z32" i="7" s="1"/>
  <c r="AA32" i="7" s="1"/>
  <c r="AB32" i="7" s="1"/>
  <c r="AC32" i="7" s="1"/>
  <c r="AD32" i="7" s="1"/>
  <c r="AE32" i="7" s="1"/>
  <c r="AF32" i="7" s="1"/>
  <c r="AI37" i="7"/>
  <c r="AL37" i="7" s="1"/>
  <c r="E11" i="7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Y11" i="7" s="1"/>
  <c r="Z11" i="7" s="1"/>
  <c r="AA11" i="7" s="1"/>
  <c r="AB11" i="7" s="1"/>
  <c r="AC11" i="7" s="1"/>
  <c r="AD11" i="7" s="1"/>
  <c r="AE11" i="7" s="1"/>
  <c r="AF11" i="7" s="1"/>
  <c r="AI16" i="7"/>
  <c r="AL16" i="7" s="1"/>
  <c r="E25" i="7"/>
  <c r="F25" i="7" s="1"/>
  <c r="G25" i="7" s="1"/>
  <c r="H25" i="7" s="1"/>
  <c r="I25" i="7" s="1"/>
  <c r="J25" i="7" s="1"/>
  <c r="K25" i="7" s="1"/>
  <c r="L25" i="7" s="1"/>
  <c r="M25" i="7" s="1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AE25" i="7" s="1"/>
  <c r="AF25" i="7" s="1"/>
  <c r="E39" i="7"/>
  <c r="F39" i="7" s="1"/>
  <c r="G39" i="7" s="1"/>
  <c r="H39" i="7" s="1"/>
  <c r="I39" i="7" s="1"/>
  <c r="J39" i="7" s="1"/>
  <c r="K39" i="7" s="1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V39" i="7" s="1"/>
  <c r="W39" i="7" s="1"/>
  <c r="X39" i="7" s="1"/>
  <c r="Y39" i="7" s="1"/>
  <c r="Z39" i="7" s="1"/>
  <c r="AA39" i="7" s="1"/>
  <c r="AB39" i="7" s="1"/>
  <c r="AC39" i="7" s="1"/>
  <c r="AD39" i="7" s="1"/>
  <c r="AE39" i="7" s="1"/>
  <c r="AF39" i="7" s="1"/>
  <c r="AI44" i="7"/>
  <c r="AL44" i="7" s="1"/>
  <c r="E81" i="7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P81" i="7" s="1"/>
  <c r="Q81" i="7" s="1"/>
  <c r="R81" i="7" s="1"/>
  <c r="S81" i="7" s="1"/>
  <c r="T81" i="7" s="1"/>
  <c r="U81" i="7" s="1"/>
  <c r="V81" i="7" s="1"/>
  <c r="W81" i="7" s="1"/>
  <c r="X81" i="7" s="1"/>
  <c r="Y81" i="7" s="1"/>
  <c r="Z81" i="7" s="1"/>
  <c r="AA81" i="7" s="1"/>
  <c r="AB81" i="7" s="1"/>
  <c r="AC81" i="7" s="1"/>
  <c r="AD81" i="7" s="1"/>
  <c r="E74" i="7"/>
  <c r="F74" i="7" s="1"/>
  <c r="G74" i="7" s="1"/>
  <c r="H74" i="7" s="1"/>
  <c r="I74" i="7" s="1"/>
  <c r="J74" i="7" s="1"/>
  <c r="K74" i="7" s="1"/>
  <c r="L74" i="7" s="1"/>
  <c r="M74" i="7" s="1"/>
  <c r="N74" i="7" s="1"/>
  <c r="O74" i="7" s="1"/>
  <c r="P74" i="7" s="1"/>
  <c r="Q74" i="7" s="1"/>
  <c r="R74" i="7" s="1"/>
  <c r="S74" i="7" s="1"/>
  <c r="T74" i="7" s="1"/>
  <c r="U74" i="7" s="1"/>
  <c r="V74" i="7" s="1"/>
  <c r="W74" i="7" s="1"/>
  <c r="X74" i="7" s="1"/>
  <c r="Y74" i="7" s="1"/>
  <c r="Z74" i="7" s="1"/>
  <c r="AA74" i="7" s="1"/>
  <c r="AB74" i="7" s="1"/>
  <c r="AC74" i="7" s="1"/>
  <c r="AD74" i="7" s="1"/>
  <c r="AE74" i="7" s="1"/>
  <c r="AF74" i="7" s="1"/>
  <c r="AI79" i="7"/>
  <c r="AL79" i="7" s="1"/>
  <c r="R7" i="7"/>
  <c r="R7" i="6"/>
  <c r="AH88" i="6"/>
  <c r="AH81" i="6"/>
  <c r="AH74" i="6"/>
  <c r="AH67" i="6"/>
  <c r="AH60" i="6"/>
  <c r="AH53" i="6"/>
  <c r="AH46" i="6"/>
  <c r="AH39" i="6"/>
  <c r="AH32" i="6"/>
  <c r="AH25" i="6"/>
  <c r="AH18" i="6"/>
  <c r="AH11" i="6"/>
  <c r="H9" i="6"/>
  <c r="H8" i="6"/>
  <c r="N8" i="6" s="1"/>
  <c r="AK79" i="7" l="1"/>
  <c r="AK37" i="7"/>
  <c r="AI86" i="7"/>
  <c r="AL86" i="7" s="1"/>
  <c r="AI30" i="7"/>
  <c r="AL30" i="7" s="1"/>
  <c r="AK23" i="7"/>
  <c r="AK44" i="7"/>
  <c r="AK16" i="7"/>
  <c r="R9" i="6"/>
  <c r="AK86" i="7" l="1"/>
  <c r="H8" i="7"/>
  <c r="N8" i="7" s="1"/>
  <c r="R9" i="7" s="1"/>
  <c r="AK30" i="7"/>
</calcChain>
</file>

<file path=xl/comments1.xml><?xml version="1.0" encoding="utf-8"?>
<comments xmlns="http://schemas.openxmlformats.org/spreadsheetml/2006/main">
  <authors>
    <author>廣瀬　祐二</author>
  </authors>
  <commentList>
    <comment ref="R7" authorId="0" shapeId="0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comments2.xml><?xml version="1.0" encoding="utf-8"?>
<comments xmlns="http://schemas.openxmlformats.org/spreadsheetml/2006/main">
  <authors>
    <author>廣瀬　祐二</author>
  </authors>
  <commentList>
    <comment ref="R7" authorId="0" shapeId="0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comments3.xml><?xml version="1.0" encoding="utf-8"?>
<comments xmlns="http://schemas.openxmlformats.org/spreadsheetml/2006/main">
  <authors>
    <author>廣瀬　祐二</author>
  </authors>
  <commentList>
    <comment ref="R7" authorId="0" shapeId="0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  <comment ref="R9" authorId="0" shapeId="0">
      <text>
        <r>
          <rPr>
            <sz val="16"/>
            <color indexed="81"/>
            <rFont val="HG丸ｺﾞｼｯｸM-PRO"/>
            <family val="3"/>
            <charset val="128"/>
          </rPr>
          <t>工事名を入力しなければ表示しません</t>
        </r>
      </text>
    </comment>
  </commentList>
</comments>
</file>

<file path=xl/sharedStrings.xml><?xml version="1.0" encoding="utf-8"?>
<sst xmlns="http://schemas.openxmlformats.org/spreadsheetml/2006/main" count="2065" uniqueCount="168">
  <si>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</si>
  <si>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</si>
  <si>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</si>
  <si>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</si>
  <si>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祝</t>
    <rPh sb="0" eb="1">
      <t>イワ</t>
    </rPh>
    <phoneticPr fontId="1"/>
  </si>
  <si>
    <t>祝</t>
    <rPh sb="0" eb="1">
      <t>シュク</t>
    </rPh>
    <phoneticPr fontId="1"/>
  </si>
  <si>
    <t>着</t>
    <rPh sb="0" eb="1">
      <t>チャク</t>
    </rPh>
    <phoneticPr fontId="1"/>
  </si>
  <si>
    <t>中</t>
    <rPh sb="0" eb="1">
      <t>チュウ</t>
    </rPh>
    <phoneticPr fontId="1"/>
  </si>
  <si>
    <t>製</t>
    <rPh sb="0" eb="1">
      <t>セイ</t>
    </rPh>
    <phoneticPr fontId="1"/>
  </si>
  <si>
    <t>年</t>
    <rPh sb="0" eb="1">
      <t>ネン</t>
    </rPh>
    <phoneticPr fontId="1"/>
  </si>
  <si>
    <t>夏</t>
    <rPh sb="0" eb="1">
      <t>ナツ</t>
    </rPh>
    <phoneticPr fontId="1"/>
  </si>
  <si>
    <t>計画対象期間日数</t>
    <rPh sb="0" eb="2">
      <t>ケイカク</t>
    </rPh>
    <rPh sb="2" eb="4">
      <t>タイショウ</t>
    </rPh>
    <rPh sb="4" eb="6">
      <t>キカン</t>
    </rPh>
    <rPh sb="6" eb="8">
      <t>ニッスウ</t>
    </rPh>
    <phoneticPr fontId="1"/>
  </si>
  <si>
    <t>計画現場閉所日数</t>
    <rPh sb="0" eb="2">
      <t>ケイカク</t>
    </rPh>
    <rPh sb="2" eb="4">
      <t>ゲンバ</t>
    </rPh>
    <rPh sb="4" eb="6">
      <t>ヘイショ</t>
    </rPh>
    <rPh sb="6" eb="8">
      <t>ニッスウ</t>
    </rPh>
    <phoneticPr fontId="1"/>
  </si>
  <si>
    <t>実績対象期間日数</t>
    <rPh sb="0" eb="2">
      <t>ジッセキ</t>
    </rPh>
    <rPh sb="2" eb="4">
      <t>タイショウ</t>
    </rPh>
    <rPh sb="4" eb="6">
      <t>キカン</t>
    </rPh>
    <rPh sb="6" eb="8">
      <t>ニッスウ</t>
    </rPh>
    <phoneticPr fontId="1"/>
  </si>
  <si>
    <t>実績現場閉所日数</t>
    <rPh sb="0" eb="2">
      <t>ジッセキ</t>
    </rPh>
    <rPh sb="2" eb="4">
      <t>ゲンバ</t>
    </rPh>
    <rPh sb="4" eb="6">
      <t>ヘイショ</t>
    </rPh>
    <rPh sb="6" eb="8">
      <t>ニッスウ</t>
    </rPh>
    <phoneticPr fontId="1"/>
  </si>
  <si>
    <t>日</t>
  </si>
  <si>
    <t>現場代理人</t>
    <rPh sb="0" eb="2">
      <t>ゲンバ</t>
    </rPh>
    <rPh sb="2" eb="5">
      <t>ダイリニン</t>
    </rPh>
    <phoneticPr fontId="1"/>
  </si>
  <si>
    <t>工　期</t>
    <rPh sb="0" eb="1">
      <t>コウ</t>
    </rPh>
    <rPh sb="2" eb="3">
      <t>キ</t>
    </rPh>
    <phoneticPr fontId="1"/>
  </si>
  <si>
    <t>提出日：　　年　　　月　　日　</t>
    <rPh sb="0" eb="2">
      <t>テイシュツ</t>
    </rPh>
    <rPh sb="2" eb="3">
      <t>ビ</t>
    </rPh>
    <rPh sb="6" eb="7">
      <t>ネン</t>
    </rPh>
    <rPh sb="10" eb="11">
      <t>ガツ</t>
    </rPh>
    <rPh sb="13" eb="14">
      <t>ニチ</t>
    </rPh>
    <phoneticPr fontId="1"/>
  </si>
  <si>
    <t>①</t>
    <phoneticPr fontId="1"/>
  </si>
  <si>
    <t>②</t>
    <phoneticPr fontId="1"/>
  </si>
  <si>
    <t>≧</t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</si>
  <si>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</si>
  <si>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</si>
  <si>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日　　　付</t>
    <rPh sb="0" eb="1">
      <t>ヒ</t>
    </rPh>
    <rPh sb="4" eb="5">
      <t>ツ</t>
    </rPh>
    <phoneticPr fontId="1"/>
  </si>
  <si>
    <t>曜　　　日</t>
    <rPh sb="0" eb="1">
      <t>ヨウ</t>
    </rPh>
    <rPh sb="4" eb="5">
      <t>ヒ</t>
    </rPh>
    <phoneticPr fontId="1"/>
  </si>
  <si>
    <t>祝 祭 日 等</t>
    <rPh sb="0" eb="1">
      <t>シュク</t>
    </rPh>
    <rPh sb="2" eb="3">
      <t>サイ</t>
    </rPh>
    <rPh sb="4" eb="5">
      <t>ヒ</t>
    </rPh>
    <rPh sb="6" eb="7">
      <t>トウ</t>
    </rPh>
    <phoneticPr fontId="1"/>
  </si>
  <si>
    <t>計 画 日 数</t>
    <rPh sb="0" eb="1">
      <t>ケイ</t>
    </rPh>
    <rPh sb="2" eb="3">
      <t>ガ</t>
    </rPh>
    <rPh sb="4" eb="5">
      <t>ヒ</t>
    </rPh>
    <rPh sb="6" eb="7">
      <t>スウ</t>
    </rPh>
    <phoneticPr fontId="1"/>
  </si>
  <si>
    <t>実 績 日 数</t>
    <rPh sb="0" eb="1">
      <t>ジツ</t>
    </rPh>
    <rPh sb="2" eb="3">
      <t>イサオ</t>
    </rPh>
    <rPh sb="4" eb="5">
      <t>ヒ</t>
    </rPh>
    <rPh sb="6" eb="7">
      <t>スウ</t>
    </rPh>
    <phoneticPr fontId="1"/>
  </si>
  <si>
    <t>凡例：作業・閉所種別</t>
    <rPh sb="0" eb="2">
      <t>ハンレイ</t>
    </rPh>
    <rPh sb="3" eb="5">
      <t>サギョウ</t>
    </rPh>
    <rPh sb="6" eb="8">
      <t>ヘイショ</t>
    </rPh>
    <rPh sb="8" eb="10">
      <t>シュベツ</t>
    </rPh>
    <phoneticPr fontId="1"/>
  </si>
  <si>
    <t>計画作業・閉所日</t>
    <rPh sb="0" eb="1">
      <t>ケイ</t>
    </rPh>
    <rPh sb="1" eb="2">
      <t>ガ</t>
    </rPh>
    <rPh sb="2" eb="4">
      <t>サギョウ</t>
    </rPh>
    <rPh sb="5" eb="7">
      <t>ヘイショ</t>
    </rPh>
    <rPh sb="7" eb="8">
      <t>ヒ</t>
    </rPh>
    <phoneticPr fontId="1"/>
  </si>
  <si>
    <t>実績作業・閉所日</t>
    <rPh sb="0" eb="1">
      <t>ジツ</t>
    </rPh>
    <rPh sb="1" eb="2">
      <t>イサオ</t>
    </rPh>
    <rPh sb="2" eb="4">
      <t>サギョウ</t>
    </rPh>
    <rPh sb="5" eb="7">
      <t>ヘイショ</t>
    </rPh>
    <rPh sb="7" eb="8">
      <t>ビ</t>
    </rPh>
    <phoneticPr fontId="1"/>
  </si>
  <si>
    <t>休</t>
    <rPh sb="0" eb="1">
      <t>キュウ</t>
    </rPh>
    <phoneticPr fontId="1"/>
  </si>
  <si>
    <t>月</t>
  </si>
  <si>
    <t>火</t>
  </si>
  <si>
    <t>水</t>
  </si>
  <si>
    <t>木</t>
  </si>
  <si>
    <t>金</t>
  </si>
  <si>
    <t>土</t>
  </si>
  <si>
    <t>　着：着工日、休：現場閉所日（休日）、夏：夏季休暇、年：年末年始休暇、中：中止期間、製：工場製作期間、完：工事完成通知予定日</t>
    <rPh sb="1" eb="2">
      <t>チャク</t>
    </rPh>
    <rPh sb="3" eb="5">
      <t>チャッコウ</t>
    </rPh>
    <rPh sb="5" eb="6">
      <t>ビ</t>
    </rPh>
    <rPh sb="35" eb="36">
      <t>チュウ</t>
    </rPh>
    <rPh sb="42" eb="43">
      <t>セイ</t>
    </rPh>
    <rPh sb="44" eb="46">
      <t>コウジョウ</t>
    </rPh>
    <rPh sb="46" eb="48">
      <t>セイサク</t>
    </rPh>
    <rPh sb="48" eb="50">
      <t>キカン</t>
    </rPh>
    <rPh sb="51" eb="52">
      <t>カン</t>
    </rPh>
    <rPh sb="53" eb="55">
      <t>コウジ</t>
    </rPh>
    <rPh sb="55" eb="57">
      <t>カンセイ</t>
    </rPh>
    <rPh sb="57" eb="59">
      <t>ツウチ</t>
    </rPh>
    <rPh sb="59" eb="61">
      <t>ヨテイ</t>
    </rPh>
    <rPh sb="61" eb="62">
      <t>ビ</t>
    </rPh>
    <phoneticPr fontId="1"/>
  </si>
  <si>
    <t>完</t>
    <rPh sb="0" eb="1">
      <t>カン</t>
    </rPh>
    <phoneticPr fontId="1"/>
  </si>
  <si>
    <t>【　凡　例　】</t>
    <rPh sb="2" eb="3">
      <t>ボン</t>
    </rPh>
    <rPh sb="4" eb="5">
      <t>レイ</t>
    </rPh>
    <phoneticPr fontId="1"/>
  </si>
  <si>
    <t>（株）△△建設</t>
    <rPh sb="0" eb="3">
      <t>カブ</t>
    </rPh>
    <rPh sb="5" eb="7">
      <t>ケンセツ</t>
    </rPh>
    <phoneticPr fontId="1"/>
  </si>
  <si>
    <t>□□□□課</t>
    <rPh sb="4" eb="5">
      <t>カ</t>
    </rPh>
    <phoneticPr fontId="1"/>
  </si>
  <si>
    <t>３日間</t>
    <rPh sb="1" eb="2">
      <t>ニチ</t>
    </rPh>
    <rPh sb="2" eb="3">
      <t>カン</t>
    </rPh>
    <phoneticPr fontId="1"/>
  </si>
  <si>
    <t>６日間</t>
    <rPh sb="1" eb="2">
      <t>ニチ</t>
    </rPh>
    <rPh sb="2" eb="3">
      <t>カン</t>
    </rPh>
    <phoneticPr fontId="1"/>
  </si>
  <si>
    <t xml:space="preserve"> 着手日</t>
    <rPh sb="1" eb="3">
      <t>チャクシュ</t>
    </rPh>
    <rPh sb="3" eb="4">
      <t>ビ</t>
    </rPh>
    <phoneticPr fontId="1"/>
  </si>
  <si>
    <t xml:space="preserve"> 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1"/>
  </si>
  <si>
    <t xml:space="preserve"> 夏季休暇</t>
    <rPh sb="1" eb="3">
      <t>カキ</t>
    </rPh>
    <rPh sb="3" eb="5">
      <t>キュウカ</t>
    </rPh>
    <phoneticPr fontId="1"/>
  </si>
  <si>
    <t xml:space="preserve"> 年末年始休暇</t>
    <rPh sb="1" eb="3">
      <t>ネンマツ</t>
    </rPh>
    <rPh sb="3" eb="5">
      <t>ネンシ</t>
    </rPh>
    <rPh sb="5" eb="7">
      <t>キュウカ</t>
    </rPh>
    <phoneticPr fontId="1"/>
  </si>
  <si>
    <t xml:space="preserve"> 中止期間</t>
    <rPh sb="1" eb="3">
      <t>チュウシ</t>
    </rPh>
    <rPh sb="3" eb="5">
      <t>キカン</t>
    </rPh>
    <phoneticPr fontId="1"/>
  </si>
  <si>
    <t xml:space="preserve"> 工場製作期間</t>
    <rPh sb="1" eb="3">
      <t>コウジョウ</t>
    </rPh>
    <rPh sb="3" eb="5">
      <t>セイサク</t>
    </rPh>
    <rPh sb="5" eb="7">
      <t>キカン</t>
    </rPh>
    <phoneticPr fontId="1"/>
  </si>
  <si>
    <t xml:space="preserve"> 工事完成通知予定日</t>
    <phoneticPr fontId="1"/>
  </si>
  <si>
    <t>工事の全面中止を行っている日</t>
    <rPh sb="0" eb="2">
      <t>コウジ</t>
    </rPh>
    <rPh sb="3" eb="5">
      <t>ゼンメン</t>
    </rPh>
    <rPh sb="5" eb="7">
      <t>チュウシ</t>
    </rPh>
    <rPh sb="8" eb="9">
      <t>オコナ</t>
    </rPh>
    <rPh sb="13" eb="14">
      <t>ヒ</t>
    </rPh>
    <phoneticPr fontId="1"/>
  </si>
  <si>
    <t>工場製作のみを実施している日</t>
    <rPh sb="0" eb="2">
      <t>コウジョウ</t>
    </rPh>
    <rPh sb="2" eb="4">
      <t>セイサク</t>
    </rPh>
    <rPh sb="7" eb="9">
      <t>ジッシ</t>
    </rPh>
    <rPh sb="13" eb="14">
      <t>ヒ</t>
    </rPh>
    <phoneticPr fontId="1"/>
  </si>
  <si>
    <t>現場を閉所し、元請技術者(現場代理人､主任技術者､監理技術者)が休暇の日</t>
    <rPh sb="0" eb="2">
      <t>ゲンバ</t>
    </rPh>
    <rPh sb="3" eb="5">
      <t>ヘイショ</t>
    </rPh>
    <rPh sb="7" eb="9">
      <t>モトウケ</t>
    </rPh>
    <rPh sb="9" eb="12">
      <t>ギジュツシャ</t>
    </rPh>
    <rPh sb="13" eb="15">
      <t>ゲンバ</t>
    </rPh>
    <rPh sb="15" eb="18">
      <t>ダイリニン</t>
    </rPh>
    <rPh sb="19" eb="24">
      <t>シュニンギジュツシャ</t>
    </rPh>
    <rPh sb="25" eb="30">
      <t>カンリギジュツシャ</t>
    </rPh>
    <rPh sb="32" eb="34">
      <t>キュウカ</t>
    </rPh>
    <rPh sb="35" eb="36">
      <t>ヒ</t>
    </rPh>
    <phoneticPr fontId="1"/>
  </si>
  <si>
    <t>達成</t>
    <rPh sb="0" eb="2">
      <t>タッセイ</t>
    </rPh>
    <phoneticPr fontId="1"/>
  </si>
  <si>
    <t>※年末年始休暇6日を考慮</t>
    <rPh sb="1" eb="3">
      <t>ネンマツ</t>
    </rPh>
    <rPh sb="3" eb="5">
      <t>ネンシ</t>
    </rPh>
    <rPh sb="5" eb="7">
      <t>キュウカ</t>
    </rPh>
    <rPh sb="8" eb="9">
      <t>ニチ</t>
    </rPh>
    <rPh sb="10" eb="12">
      <t>コウリョ</t>
    </rPh>
    <phoneticPr fontId="1"/>
  </si>
  <si>
    <t>工　事　名</t>
    <rPh sb="0" eb="1">
      <t>コウ</t>
    </rPh>
    <rPh sb="2" eb="3">
      <t>コト</t>
    </rPh>
    <rPh sb="4" eb="5">
      <t>メイ</t>
    </rPh>
    <phoneticPr fontId="1"/>
  </si>
  <si>
    <t>受　注　者</t>
    <rPh sb="0" eb="1">
      <t>ジュ</t>
    </rPh>
    <rPh sb="2" eb="3">
      <t>チュウ</t>
    </rPh>
    <rPh sb="4" eb="5">
      <t>モノ</t>
    </rPh>
    <phoneticPr fontId="1"/>
  </si>
  <si>
    <t>担　当　課</t>
    <rPh sb="0" eb="1">
      <t>タン</t>
    </rPh>
    <rPh sb="2" eb="3">
      <t>トウ</t>
    </rPh>
    <rPh sb="4" eb="5">
      <t>カ</t>
    </rPh>
    <phoneticPr fontId="1"/>
  </si>
  <si>
    <t>～</t>
    <phoneticPr fontId="1"/>
  </si>
  <si>
    <t>【提出及び報告時期】</t>
    <rPh sb="3" eb="4">
      <t>オヨ</t>
    </rPh>
    <rPh sb="5" eb="7">
      <t>ホウコク</t>
    </rPh>
    <phoneticPr fontId="1"/>
  </si>
  <si>
    <t>・施工計画書に取得計画表を添付し提出</t>
    <rPh sb="7" eb="9">
      <t>シュトク</t>
    </rPh>
    <rPh sb="11" eb="12">
      <t>ヒョウ</t>
    </rPh>
    <rPh sb="13" eb="15">
      <t>テンプ</t>
    </rPh>
    <phoneticPr fontId="1"/>
  </si>
  <si>
    <t>・計画に基づき、毎月の休日の実施状況を取得実績表で報告</t>
    <rPh sb="1" eb="3">
      <t>ケイカク</t>
    </rPh>
    <rPh sb="4" eb="5">
      <t>モト</t>
    </rPh>
    <rPh sb="19" eb="21">
      <t>シュトク</t>
    </rPh>
    <rPh sb="21" eb="23">
      <t>ジッセキ</t>
    </rPh>
    <rPh sb="23" eb="24">
      <t>ヒョウ</t>
    </rPh>
    <phoneticPr fontId="1"/>
  </si>
  <si>
    <t>・工期末28日前に実施状況及び実施見込を取得実績表で報告</t>
    <rPh sb="20" eb="22">
      <t>シュトク</t>
    </rPh>
    <rPh sb="22" eb="24">
      <t>ジッセキ</t>
    </rPh>
    <rPh sb="24" eb="25">
      <t>ヒョウ</t>
    </rPh>
    <phoneticPr fontId="1"/>
  </si>
  <si>
    <t>・完成時に実施状況を取得実績表で報告</t>
    <rPh sb="10" eb="15">
      <t>シュトクジッセキヒョウ</t>
    </rPh>
    <phoneticPr fontId="1"/>
  </si>
  <si>
    <t>〇週休2日：休日（現場閉所・現場休息）取得計画実績表</t>
    <rPh sb="1" eb="3">
      <t>シュウキュウ</t>
    </rPh>
    <rPh sb="4" eb="5">
      <t>ニチ</t>
    </rPh>
    <rPh sb="6" eb="8">
      <t>キュウジツ</t>
    </rPh>
    <rPh sb="9" eb="11">
      <t>ゲンバ</t>
    </rPh>
    <rPh sb="11" eb="13">
      <t>ヘイショ</t>
    </rPh>
    <rPh sb="14" eb="18">
      <t>ゲンバキュウソク</t>
    </rPh>
    <rPh sb="19" eb="21">
      <t>シュトク</t>
    </rPh>
    <rPh sb="21" eb="23">
      <t>ケイカク</t>
    </rPh>
    <rPh sb="23" eb="25">
      <t>ジッセキ</t>
    </rPh>
    <rPh sb="25" eb="26">
      <t>ヒョウ</t>
    </rPh>
    <phoneticPr fontId="1"/>
  </si>
  <si>
    <t>土</t>
    <phoneticPr fontId="1"/>
  </si>
  <si>
    <t>火</t>
    <phoneticPr fontId="1"/>
  </si>
  <si>
    <t>水</t>
    <phoneticPr fontId="1"/>
  </si>
  <si>
    <t>日</t>
    <phoneticPr fontId="1"/>
  </si>
  <si>
    <t>月</t>
    <phoneticPr fontId="1"/>
  </si>
  <si>
    <t>金</t>
    <phoneticPr fontId="1"/>
  </si>
  <si>
    <t>木</t>
    <phoneticPr fontId="1"/>
  </si>
  <si>
    <t>4週8休</t>
    <rPh sb="1" eb="2">
      <t>シュウ</t>
    </rPh>
    <rPh sb="3" eb="4">
      <t>キュウ</t>
    </rPh>
    <phoneticPr fontId="1"/>
  </si>
  <si>
    <t>（　=　①　×　0.285　）　</t>
    <phoneticPr fontId="1"/>
  </si>
  <si>
    <t>○○○○○○工事</t>
    <rPh sb="6" eb="8">
      <t>コウジ</t>
    </rPh>
    <phoneticPr fontId="1"/>
  </si>
  <si>
    <t>４週8休相当</t>
    <rPh sb="1" eb="2">
      <t>シュウ</t>
    </rPh>
    <rPh sb="3" eb="4">
      <t>キュウ</t>
    </rPh>
    <rPh sb="4" eb="6">
      <t>ソウトウ</t>
    </rPh>
    <phoneticPr fontId="1"/>
  </si>
  <si>
    <t>南島原　太郎</t>
    <rPh sb="0" eb="3">
      <t>ミナミシマバラ</t>
    </rPh>
    <rPh sb="4" eb="6">
      <t>タロウ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</si>
  <si>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</si>
  <si>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</si>
  <si>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</si>
  <si>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</si>
  <si>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</si>
  <si>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</si>
  <si>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</si>
  <si>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</si>
  <si>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</si>
  <si>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</si>
  <si>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</si>
  <si>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</si>
  <si>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火</t>
    <rPh sb="0" eb="1">
      <t>ヒ</t>
    </rPh>
    <phoneticPr fontId="1"/>
  </si>
  <si>
    <t>木</t>
    <rPh sb="0" eb="1">
      <t>キ</t>
    </rPh>
    <phoneticPr fontId="1"/>
  </si>
  <si>
    <t>金</t>
    <phoneticPr fontId="1"/>
  </si>
  <si>
    <t>土</t>
    <phoneticPr fontId="1"/>
  </si>
  <si>
    <t>日</t>
    <phoneticPr fontId="1"/>
  </si>
  <si>
    <t>火</t>
    <phoneticPr fontId="1"/>
  </si>
  <si>
    <t>水</t>
    <phoneticPr fontId="1"/>
  </si>
  <si>
    <t>金</t>
    <phoneticPr fontId="1"/>
  </si>
  <si>
    <t>月</t>
    <phoneticPr fontId="1"/>
  </si>
  <si>
    <t>木</t>
    <phoneticPr fontId="1"/>
  </si>
  <si>
    <t>土</t>
    <phoneticPr fontId="1"/>
  </si>
  <si>
    <t>月</t>
    <phoneticPr fontId="1"/>
  </si>
  <si>
    <t>木</t>
    <phoneticPr fontId="1"/>
  </si>
  <si>
    <t>日</t>
    <rPh sb="0" eb="1">
      <t>ニチ</t>
    </rPh>
    <phoneticPr fontId="1"/>
  </si>
  <si>
    <t>火</t>
    <rPh sb="0" eb="1">
      <t>ヒ</t>
    </rPh>
    <phoneticPr fontId="1"/>
  </si>
  <si>
    <t>金</t>
    <phoneticPr fontId="1"/>
  </si>
  <si>
    <t>日</t>
    <phoneticPr fontId="1"/>
  </si>
  <si>
    <t>水</t>
    <rPh sb="0" eb="1">
      <t>ミズ</t>
    </rPh>
    <phoneticPr fontId="1"/>
  </si>
  <si>
    <t>土</t>
    <phoneticPr fontId="1"/>
  </si>
  <si>
    <t>土</t>
    <phoneticPr fontId="1"/>
  </si>
  <si>
    <t>日</t>
    <phoneticPr fontId="1"/>
  </si>
  <si>
    <t>火</t>
    <phoneticPr fontId="1"/>
  </si>
  <si>
    <t>日</t>
    <phoneticPr fontId="1"/>
  </si>
  <si>
    <t>月</t>
    <phoneticPr fontId="1"/>
  </si>
  <si>
    <t>火</t>
    <phoneticPr fontId="1"/>
  </si>
  <si>
    <t>日</t>
    <phoneticPr fontId="1"/>
  </si>
  <si>
    <t>土</t>
    <phoneticPr fontId="1"/>
  </si>
  <si>
    <t>月</t>
    <phoneticPr fontId="1"/>
  </si>
  <si>
    <t>4週8休相当</t>
    <rPh sb="1" eb="2">
      <t>シュウ</t>
    </rPh>
    <rPh sb="3" eb="4">
      <t>キュウ</t>
    </rPh>
    <rPh sb="4" eb="6">
      <t>ソウトウ</t>
    </rPh>
    <phoneticPr fontId="1"/>
  </si>
  <si>
    <t>4週7休相当</t>
    <rPh sb="1" eb="2">
      <t>シュウ</t>
    </rPh>
    <rPh sb="3" eb="4">
      <t>キュウ</t>
    </rPh>
    <rPh sb="4" eb="6">
      <t>ソウトウ</t>
    </rPh>
    <phoneticPr fontId="1"/>
  </si>
  <si>
    <t>4週6休相当</t>
    <rPh sb="1" eb="2">
      <t>シュウ</t>
    </rPh>
    <rPh sb="3" eb="4">
      <t>キュウ</t>
    </rPh>
    <rPh sb="4" eb="6">
      <t>ソウトウ</t>
    </rPh>
    <phoneticPr fontId="1"/>
  </si>
  <si>
    <t>）</t>
    <phoneticPr fontId="1"/>
  </si>
  <si>
    <t>（</t>
    <phoneticPr fontId="1"/>
  </si>
  <si>
    <t>=</t>
    <phoneticPr fontId="1"/>
  </si>
  <si>
    <t>①</t>
    <phoneticPr fontId="1"/>
  </si>
  <si>
    <t>×</t>
    <phoneticPr fontId="1"/>
  </si>
  <si>
    <t>=</t>
    <phoneticPr fontId="1"/>
  </si>
  <si>
    <t>①</t>
    <phoneticPr fontId="1"/>
  </si>
  <si>
    <t>×</t>
    <phoneticPr fontId="1"/>
  </si>
  <si>
    <t>）</t>
    <phoneticPr fontId="1"/>
  </si>
  <si>
    <t>※夏季休暇3日を考慮</t>
    <rPh sb="1" eb="3">
      <t>カキ</t>
    </rPh>
    <rPh sb="3" eb="5">
      <t>キュウカ</t>
    </rPh>
    <rPh sb="6" eb="7">
      <t>ニチ</t>
    </rPh>
    <rPh sb="8" eb="10">
      <t>コウリョ</t>
    </rPh>
    <phoneticPr fontId="1"/>
  </si>
  <si>
    <t>月単位の4週8休以上</t>
    <rPh sb="0" eb="1">
      <t>ツキ</t>
    </rPh>
    <rPh sb="1" eb="3">
      <t>タンイ</t>
    </rPh>
    <rPh sb="5" eb="6">
      <t>シュウ</t>
    </rPh>
    <rPh sb="7" eb="8">
      <t>キュウ</t>
    </rPh>
    <rPh sb="8" eb="10">
      <t>イジョウ</t>
    </rPh>
    <phoneticPr fontId="1"/>
  </si>
  <si>
    <t>通期の4週8休以上</t>
    <rPh sb="0" eb="2">
      <t>ツウキ</t>
    </rPh>
    <rPh sb="4" eb="5">
      <t>シュウ</t>
    </rPh>
    <rPh sb="6" eb="7">
      <t>キュウ</t>
    </rPh>
    <rPh sb="7" eb="9">
      <t>イジョウ</t>
    </rPh>
    <phoneticPr fontId="1"/>
  </si>
  <si>
    <t>提出日：令和 7 年　　　月　　日　</t>
    <rPh sb="0" eb="2">
      <t>テイシュツ</t>
    </rPh>
    <rPh sb="2" eb="3">
      <t>ビ</t>
    </rPh>
    <rPh sb="4" eb="6">
      <t>レイワ</t>
    </rPh>
    <rPh sb="9" eb="10">
      <t>ネン</t>
    </rPh>
    <rPh sb="13" eb="14">
      <t>ガツ</t>
    </rPh>
    <rPh sb="16" eb="17">
      <t>ニチ</t>
    </rPh>
    <phoneticPr fontId="1"/>
  </si>
  <si>
    <t>※「着」と「完」を必ず入力する。</t>
    <rPh sb="2" eb="3">
      <t>チャク</t>
    </rPh>
    <rPh sb="6" eb="7">
      <t>カン</t>
    </rPh>
    <rPh sb="9" eb="10">
      <t>カナラ</t>
    </rPh>
    <rPh sb="11" eb="13">
      <t>ニュウリョク</t>
    </rPh>
    <phoneticPr fontId="1"/>
  </si>
  <si>
    <t>※同一月に「着」と「完」が入らない。</t>
    <rPh sb="1" eb="3">
      <t>ドウイツ</t>
    </rPh>
    <rPh sb="3" eb="4">
      <t>ツキ</t>
    </rPh>
    <rPh sb="6" eb="7">
      <t>チャク</t>
    </rPh>
    <rPh sb="10" eb="11">
      <t>カン</t>
    </rPh>
    <rPh sb="13" eb="14">
      <t>ハイ</t>
    </rPh>
    <phoneticPr fontId="1"/>
  </si>
  <si>
    <t>※工事名を入力しないと、通期の判定できない。</t>
    <rPh sb="1" eb="3">
      <t>コウジ</t>
    </rPh>
    <rPh sb="3" eb="4">
      <t>メイ</t>
    </rPh>
    <rPh sb="5" eb="7">
      <t>ニュウリョク</t>
    </rPh>
    <rPh sb="12" eb="14">
      <t>ツウキ</t>
    </rPh>
    <rPh sb="15" eb="17">
      <t>ハンテイ</t>
    </rPh>
    <phoneticPr fontId="1"/>
  </si>
  <si>
    <t>※週休2日のパターンで月単位の4週8休を入力しないと判定しない。</t>
    <rPh sb="1" eb="3">
      <t>シュウキュウ</t>
    </rPh>
    <rPh sb="4" eb="5">
      <t>ニチ</t>
    </rPh>
    <rPh sb="11" eb="14">
      <t>ツキタンイ</t>
    </rPh>
    <rPh sb="16" eb="17">
      <t>シュウ</t>
    </rPh>
    <rPh sb="18" eb="19">
      <t>キュウ</t>
    </rPh>
    <rPh sb="20" eb="22">
      <t>ニュウリョク</t>
    </rPh>
    <rPh sb="26" eb="28">
      <t>ハンテイ</t>
    </rPh>
    <phoneticPr fontId="1"/>
  </si>
  <si>
    <t>週休2日の補正係数区分</t>
    <rPh sb="0" eb="2">
      <t>シュウキュウ</t>
    </rPh>
    <rPh sb="3" eb="4">
      <t>ニチ</t>
    </rPh>
    <rPh sb="5" eb="7">
      <t>ホセイ</t>
    </rPh>
    <rPh sb="7" eb="9">
      <t>ケイスウ</t>
    </rPh>
    <rPh sb="9" eb="11">
      <t>クブン</t>
    </rPh>
    <phoneticPr fontId="1"/>
  </si>
  <si>
    <t>※月単位の判定で「中」と「製」が入った時に自動判定できない場合がある。</t>
    <rPh sb="1" eb="2">
      <t>ツキ</t>
    </rPh>
    <rPh sb="2" eb="4">
      <t>タンイ</t>
    </rPh>
    <rPh sb="5" eb="7">
      <t>ハンテイ</t>
    </rPh>
    <rPh sb="9" eb="10">
      <t>チュウ</t>
    </rPh>
    <rPh sb="13" eb="14">
      <t>セイ</t>
    </rPh>
    <rPh sb="16" eb="17">
      <t>ハイ</t>
    </rPh>
    <rPh sb="19" eb="20">
      <t>トキ</t>
    </rPh>
    <rPh sb="21" eb="23">
      <t>ジドウ</t>
    </rPh>
    <rPh sb="23" eb="25">
      <t>ハンテイ</t>
    </rPh>
    <rPh sb="29" eb="31">
      <t>バアイ</t>
    </rPh>
    <phoneticPr fontId="1"/>
  </si>
  <si>
    <t>提出日：令和 ８年　　　月　　日　</t>
    <rPh sb="0" eb="2">
      <t>テイシュツ</t>
    </rPh>
    <rPh sb="2" eb="3">
      <t>ビ</t>
    </rPh>
    <rPh sb="4" eb="6">
      <t>レイワ</t>
    </rPh>
    <rPh sb="8" eb="9">
      <t>ネン</t>
    </rPh>
    <rPh sb="12" eb="13">
      <t>ガツ</t>
    </rPh>
    <rPh sb="15" eb="16">
      <t>ニチ</t>
    </rPh>
    <phoneticPr fontId="1"/>
  </si>
  <si>
    <t>令和8年4月</t>
    <rPh sb="0" eb="2">
      <t>レイワ</t>
    </rPh>
    <rPh sb="3" eb="4">
      <t>ネン</t>
    </rPh>
    <rPh sb="5" eb="6">
      <t>ガツ</t>
    </rPh>
    <phoneticPr fontId="1"/>
  </si>
  <si>
    <t>令和8年5月</t>
    <rPh sb="0" eb="2">
      <t>レイワ</t>
    </rPh>
    <rPh sb="3" eb="4">
      <t>ネン</t>
    </rPh>
    <rPh sb="5" eb="6">
      <t>ガツ</t>
    </rPh>
    <phoneticPr fontId="1"/>
  </si>
  <si>
    <t>令和8年6月</t>
    <rPh sb="0" eb="2">
      <t>レイワ</t>
    </rPh>
    <rPh sb="3" eb="4">
      <t>ネン</t>
    </rPh>
    <rPh sb="5" eb="6">
      <t>ガツ</t>
    </rPh>
    <phoneticPr fontId="1"/>
  </si>
  <si>
    <t>令和8年7月</t>
    <rPh sb="0" eb="2">
      <t>レイワ</t>
    </rPh>
    <rPh sb="3" eb="4">
      <t>ネン</t>
    </rPh>
    <rPh sb="5" eb="6">
      <t>ガツ</t>
    </rPh>
    <phoneticPr fontId="1"/>
  </si>
  <si>
    <t>令和8年8月</t>
    <rPh sb="0" eb="2">
      <t>レイワ</t>
    </rPh>
    <rPh sb="3" eb="4">
      <t>ネン</t>
    </rPh>
    <rPh sb="5" eb="6">
      <t>ガツ</t>
    </rPh>
    <phoneticPr fontId="1"/>
  </si>
  <si>
    <t>令和8年9月</t>
    <rPh sb="0" eb="2">
      <t>レイワ</t>
    </rPh>
    <rPh sb="3" eb="4">
      <t>ネン</t>
    </rPh>
    <rPh sb="5" eb="6">
      <t>ガツ</t>
    </rPh>
    <phoneticPr fontId="1"/>
  </si>
  <si>
    <t>令和8年10月</t>
    <rPh sb="0" eb="2">
      <t>レイワ</t>
    </rPh>
    <rPh sb="3" eb="4">
      <t>ネン</t>
    </rPh>
    <rPh sb="6" eb="7">
      <t>ガツ</t>
    </rPh>
    <phoneticPr fontId="1"/>
  </si>
  <si>
    <t>令和8年11月</t>
    <rPh sb="0" eb="2">
      <t>レイワ</t>
    </rPh>
    <rPh sb="3" eb="4">
      <t>ネン</t>
    </rPh>
    <rPh sb="6" eb="7">
      <t>ガツ</t>
    </rPh>
    <phoneticPr fontId="1"/>
  </si>
  <si>
    <t>令和8年12月</t>
    <rPh sb="0" eb="2">
      <t>レイワ</t>
    </rPh>
    <rPh sb="3" eb="4">
      <t>ネン</t>
    </rPh>
    <rPh sb="6" eb="7">
      <t>ガツ</t>
    </rPh>
    <phoneticPr fontId="1"/>
  </si>
  <si>
    <t>令和9年1月</t>
    <rPh sb="0" eb="2">
      <t>レイワ</t>
    </rPh>
    <rPh sb="3" eb="4">
      <t>ネン</t>
    </rPh>
    <rPh sb="5" eb="6">
      <t>ガツ</t>
    </rPh>
    <phoneticPr fontId="1"/>
  </si>
  <si>
    <t>令和9年2月</t>
    <rPh sb="0" eb="2">
      <t>レイワ</t>
    </rPh>
    <rPh sb="3" eb="4">
      <t>ネン</t>
    </rPh>
    <rPh sb="5" eb="6">
      <t>ガツ</t>
    </rPh>
    <phoneticPr fontId="1"/>
  </si>
  <si>
    <t>令和9年3月</t>
    <rPh sb="0" eb="2">
      <t>レイワ</t>
    </rPh>
    <rPh sb="3" eb="4">
      <t>ネン</t>
    </rPh>
    <rPh sb="5" eb="6">
      <t>ガツ</t>
    </rPh>
    <phoneticPr fontId="1"/>
  </si>
  <si>
    <t>火</t>
    <phoneticPr fontId="1"/>
  </si>
  <si>
    <t>金</t>
    <phoneticPr fontId="1"/>
  </si>
  <si>
    <t>土</t>
    <phoneticPr fontId="1"/>
  </si>
  <si>
    <t>土</t>
    <phoneticPr fontId="1"/>
  </si>
  <si>
    <t>金</t>
    <phoneticPr fontId="1"/>
  </si>
  <si>
    <t>土</t>
    <rPh sb="0" eb="1">
      <t>ツチ</t>
    </rPh>
    <phoneticPr fontId="1"/>
  </si>
  <si>
    <t>月</t>
    <rPh sb="0" eb="1">
      <t>ツキ</t>
    </rPh>
    <phoneticPr fontId="1"/>
  </si>
  <si>
    <t>金</t>
    <phoneticPr fontId="1"/>
  </si>
  <si>
    <t>水</t>
    <rPh sb="0" eb="1">
      <t>ミズ</t>
    </rPh>
    <phoneticPr fontId="1"/>
  </si>
  <si>
    <t>土</t>
    <phoneticPr fontId="1"/>
  </si>
  <si>
    <t>火</t>
    <rPh sb="0" eb="1">
      <t>ヒ</t>
    </rPh>
    <phoneticPr fontId="1"/>
  </si>
  <si>
    <t>※「着」と「完」は休みにならない。</t>
    <rPh sb="2" eb="3">
      <t>チャク</t>
    </rPh>
    <rPh sb="6" eb="7">
      <t>カン</t>
    </rPh>
    <rPh sb="9" eb="10">
      <t>ヤス</t>
    </rPh>
    <phoneticPr fontId="1"/>
  </si>
  <si>
    <t>※月単位の判定で「中」と「製」が入った時に自動判定できない。</t>
    <rPh sb="1" eb="2">
      <t>ツキ</t>
    </rPh>
    <rPh sb="2" eb="4">
      <t>タンイ</t>
    </rPh>
    <rPh sb="5" eb="7">
      <t>ハンテイ</t>
    </rPh>
    <rPh sb="9" eb="10">
      <t>チュウ</t>
    </rPh>
    <rPh sb="13" eb="14">
      <t>セイ</t>
    </rPh>
    <rPh sb="16" eb="17">
      <t>ハイ</t>
    </rPh>
    <rPh sb="19" eb="20">
      <t>トキ</t>
    </rPh>
    <rPh sb="21" eb="23">
      <t>ジドウ</t>
    </rPh>
    <rPh sb="23" eb="25">
      <t>ハンテイ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</si>
</sst>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.0%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2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6"/>
      <color indexed="8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6"/>
      <color rgb="FF0070C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21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7" fillId="0" borderId="21" xfId="0" applyFont="1" applyBorder="1">
      <alignment vertical="center"/>
    </xf>
    <xf numFmtId="0" fontId="14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3" borderId="0" xfId="0" applyFont="1" applyFill="1" applyBorder="1">
      <alignment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2" borderId="14" xfId="0" applyFont="1" applyFill="1" applyBorder="1">
      <alignment vertical="center"/>
    </xf>
    <xf numFmtId="0" fontId="2" fillId="2" borderId="19" xfId="0" applyFont="1" applyFill="1" applyBorder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3" fillId="2" borderId="19" xfId="0" quotePrefix="1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right" vertical="center"/>
    </xf>
    <xf numFmtId="0" fontId="22" fillId="0" borderId="0" xfId="0" quotePrefix="1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77" fontId="2" fillId="0" borderId="21" xfId="0" applyNumberFormat="1" applyFont="1" applyFill="1" applyBorder="1" applyAlignment="1">
      <alignment horizontal="center" vertical="center"/>
    </xf>
    <xf numFmtId="177" fontId="17" fillId="0" borderId="21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21" xfId="0" applyFont="1" applyFill="1" applyBorder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>
      <alignment vertical="center"/>
    </xf>
    <xf numFmtId="58" fontId="3" fillId="2" borderId="22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left" vertical="center"/>
    </xf>
    <xf numFmtId="177" fontId="21" fillId="0" borderId="0" xfId="0" applyNumberFormat="1" applyFont="1" applyFill="1" applyBorder="1" applyAlignment="1">
      <alignment horizontal="center" vertical="center"/>
    </xf>
    <xf numFmtId="177" fontId="21" fillId="0" borderId="4" xfId="0" applyNumberFormat="1" applyFont="1" applyFill="1" applyBorder="1" applyAlignment="1">
      <alignment horizontal="center" vertical="center"/>
    </xf>
    <xf numFmtId="177" fontId="6" fillId="0" borderId="21" xfId="0" applyNumberFormat="1" applyFont="1" applyFill="1" applyBorder="1" applyAlignment="1">
      <alignment horizontal="center" vertical="center"/>
    </xf>
    <xf numFmtId="177" fontId="6" fillId="0" borderId="21" xfId="0" applyNumberFormat="1" applyFont="1" applyFill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214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27711</xdr:rowOff>
    </xdr:from>
    <xdr:to>
      <xdr:col>37</xdr:col>
      <xdr:colOff>0</xdr:colOff>
      <xdr:row>87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0" y="26836256"/>
          <a:ext cx="25457727" cy="215438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2036619</xdr:colOff>
      <xdr:row>0</xdr:row>
      <xdr:rowOff>69274</xdr:rowOff>
    </xdr:from>
    <xdr:to>
      <xdr:col>35</xdr:col>
      <xdr:colOff>498764</xdr:colOff>
      <xdr:row>1</xdr:row>
      <xdr:rowOff>41568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222692" y="69274"/>
          <a:ext cx="2299854" cy="6650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/>
            <a:t>記入例</a:t>
          </a:r>
        </a:p>
      </xdr:txBody>
    </xdr:sp>
    <xdr:clientData/>
  </xdr:twoCellAnchor>
  <xdr:twoCellAnchor>
    <xdr:from>
      <xdr:col>0</xdr:col>
      <xdr:colOff>103909</xdr:colOff>
      <xdr:row>87</xdr:row>
      <xdr:rowOff>0</xdr:rowOff>
    </xdr:from>
    <xdr:to>
      <xdr:col>37</xdr:col>
      <xdr:colOff>0</xdr:colOff>
      <xdr:row>94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4A5E26B-87E6-4332-9E5D-BEFD42C813C3}"/>
            </a:ext>
          </a:extLst>
        </xdr:cNvPr>
        <xdr:cNvCxnSpPr/>
      </xdr:nvCxnSpPr>
      <xdr:spPr>
        <a:xfrm>
          <a:off x="103909" y="28990636"/>
          <a:ext cx="25353818" cy="21820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73</xdr:row>
      <xdr:rowOff>0</xdr:rowOff>
    </xdr:from>
    <xdr:to>
      <xdr:col>37</xdr:col>
      <xdr:colOff>0</xdr:colOff>
      <xdr:row>80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79CCA9A7-39C3-4F8F-ABDE-B9461BEA7F72}"/>
            </a:ext>
          </a:extLst>
        </xdr:cNvPr>
        <xdr:cNvCxnSpPr/>
      </xdr:nvCxnSpPr>
      <xdr:spPr>
        <a:xfrm>
          <a:off x="0" y="24626455"/>
          <a:ext cx="25457727" cy="21820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0</xdr:rowOff>
    </xdr:from>
    <xdr:to>
      <xdr:col>37</xdr:col>
      <xdr:colOff>0</xdr:colOff>
      <xdr:row>17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47F05649-6F76-4865-A411-B59C90837F76}"/>
            </a:ext>
          </a:extLst>
        </xdr:cNvPr>
        <xdr:cNvCxnSpPr/>
      </xdr:nvCxnSpPr>
      <xdr:spPr>
        <a:xfrm>
          <a:off x="0" y="4987636"/>
          <a:ext cx="25457727" cy="21820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0</xdr:rowOff>
    </xdr:from>
    <xdr:to>
      <xdr:col>37</xdr:col>
      <xdr:colOff>0</xdr:colOff>
      <xdr:row>24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3C9C315C-4A9D-4D3D-B3A1-02EB9E8966E7}"/>
            </a:ext>
          </a:extLst>
        </xdr:cNvPr>
        <xdr:cNvCxnSpPr/>
      </xdr:nvCxnSpPr>
      <xdr:spPr>
        <a:xfrm>
          <a:off x="0" y="7169727"/>
          <a:ext cx="25457727" cy="218209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1776845</xdr:colOff>
      <xdr:row>101</xdr:row>
      <xdr:rowOff>200892</xdr:rowOff>
    </xdr:from>
    <xdr:to>
      <xdr:col>40</xdr:col>
      <xdr:colOff>755073</xdr:colOff>
      <xdr:row>109</xdr:row>
      <xdr:rowOff>159325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DD5EA47-AB04-4951-98F1-876AE414F7A1}"/>
            </a:ext>
          </a:extLst>
        </xdr:cNvPr>
        <xdr:cNvCxnSpPr/>
      </xdr:nvCxnSpPr>
      <xdr:spPr>
        <a:xfrm>
          <a:off x="1776845" y="33469119"/>
          <a:ext cx="24920864" cy="217516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1776845</xdr:colOff>
      <xdr:row>101</xdr:row>
      <xdr:rowOff>200892</xdr:rowOff>
    </xdr:from>
    <xdr:to>
      <xdr:col>40</xdr:col>
      <xdr:colOff>755073</xdr:colOff>
      <xdr:row>109</xdr:row>
      <xdr:rowOff>159325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CDD5EA47-AB04-4951-98F1-876AE414F7A1}"/>
            </a:ext>
          </a:extLst>
        </xdr:cNvPr>
        <xdr:cNvCxnSpPr/>
      </xdr:nvCxnSpPr>
      <xdr:spPr>
        <a:xfrm>
          <a:off x="1567295" y="33709842"/>
          <a:ext cx="25838728" cy="216823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95"/>
  <sheetViews>
    <sheetView showZeros="0" view="pageBreakPreview" zoomScale="55" zoomScaleNormal="70" zoomScaleSheetLayoutView="55" workbookViewId="0">
      <selection activeCell="D8" sqref="D8:G8"/>
    </sheetView>
  </sheetViews>
  <sheetFormatPr defaultColWidth="3.75" defaultRowHeight="22.15" customHeight="1" x14ac:dyDescent="0.4"/>
  <cols>
    <col min="1" max="1" width="25.75" style="1" customWidth="1"/>
    <col min="2" max="2" width="30.75" style="1" customWidth="1"/>
    <col min="3" max="33" width="6.75" style="1" customWidth="1"/>
    <col min="34" max="34" width="37" style="2" customWidth="1"/>
    <col min="35" max="35" width="10.75" style="2" customWidth="1"/>
    <col min="36" max="36" width="8.75" style="2" customWidth="1"/>
    <col min="37" max="37" width="9.875" style="1" customWidth="1"/>
    <col min="38" max="38" width="3.75" style="1"/>
    <col min="39" max="39" width="5.75" style="2" customWidth="1"/>
    <col min="40" max="40" width="25.75" style="1" customWidth="1"/>
    <col min="41" max="41" width="87.75" style="1" customWidth="1"/>
    <col min="42" max="16384" width="3.75" style="1"/>
  </cols>
  <sheetData>
    <row r="1" spans="1:41" ht="55.15" customHeight="1" x14ac:dyDescent="0.4"/>
    <row r="2" spans="1:41" ht="40.15" customHeight="1" x14ac:dyDescent="0.4">
      <c r="A2" s="76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61"/>
      <c r="AE2" s="61"/>
      <c r="AF2" s="61"/>
      <c r="AG2" s="69"/>
      <c r="AH2" s="181" t="s">
        <v>18</v>
      </c>
      <c r="AI2" s="181"/>
      <c r="AJ2" s="181"/>
      <c r="AM2" s="60" t="s">
        <v>29</v>
      </c>
      <c r="AN2" s="46"/>
      <c r="AO2" s="47"/>
    </row>
    <row r="3" spans="1:41" ht="40.15" customHeight="1" x14ac:dyDescent="0.4">
      <c r="A3" s="81" t="s">
        <v>58</v>
      </c>
      <c r="B3" s="182" t="s">
        <v>77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42" t="s">
        <v>60</v>
      </c>
      <c r="AE3" s="142"/>
      <c r="AF3" s="142"/>
      <c r="AG3" s="142"/>
      <c r="AH3" s="183" t="s">
        <v>43</v>
      </c>
      <c r="AI3" s="183"/>
      <c r="AJ3" s="183"/>
      <c r="AM3" s="50" t="s">
        <v>6</v>
      </c>
      <c r="AN3" s="51" t="s">
        <v>46</v>
      </c>
      <c r="AO3" s="51"/>
    </row>
    <row r="4" spans="1:41" ht="40.15" customHeight="1" thickBot="1" x14ac:dyDescent="0.45">
      <c r="A4" s="81" t="s">
        <v>59</v>
      </c>
      <c r="B4" s="182" t="s">
        <v>42</v>
      </c>
      <c r="C4" s="182"/>
      <c r="D4" s="182"/>
      <c r="E4" s="182"/>
      <c r="F4" s="182"/>
      <c r="G4" s="182"/>
      <c r="H4" s="182"/>
      <c r="I4" s="182"/>
      <c r="J4" s="182"/>
      <c r="K4" s="184"/>
      <c r="L4" s="184"/>
      <c r="M4" s="182"/>
      <c r="N4" s="142" t="s">
        <v>17</v>
      </c>
      <c r="O4" s="142"/>
      <c r="P4" s="142"/>
      <c r="Q4" s="142"/>
      <c r="R4" s="185">
        <v>45809</v>
      </c>
      <c r="S4" s="186"/>
      <c r="T4" s="187"/>
      <c r="U4" s="187"/>
      <c r="V4" s="187"/>
      <c r="W4" s="82" t="s">
        <v>61</v>
      </c>
      <c r="X4" s="188">
        <v>46007</v>
      </c>
      <c r="Y4" s="188"/>
      <c r="Z4" s="188"/>
      <c r="AA4" s="188"/>
      <c r="AB4" s="188"/>
      <c r="AC4" s="189"/>
      <c r="AD4" s="145" t="s">
        <v>16</v>
      </c>
      <c r="AE4" s="145"/>
      <c r="AF4" s="145"/>
      <c r="AG4" s="145"/>
      <c r="AH4" s="183" t="s">
        <v>79</v>
      </c>
      <c r="AI4" s="183"/>
      <c r="AJ4" s="183"/>
      <c r="AM4" s="75" t="s">
        <v>32</v>
      </c>
      <c r="AN4" s="51" t="s">
        <v>47</v>
      </c>
      <c r="AO4" s="84" t="s">
        <v>55</v>
      </c>
    </row>
    <row r="5" spans="1:41" ht="40.15" customHeight="1" thickBot="1" x14ac:dyDescent="0.45">
      <c r="A5" s="3"/>
      <c r="B5" s="178" t="s">
        <v>140</v>
      </c>
      <c r="C5" s="179"/>
      <c r="D5" s="179"/>
      <c r="E5" s="179"/>
      <c r="F5" s="179"/>
      <c r="G5" s="179"/>
      <c r="H5" s="179"/>
      <c r="I5" s="179"/>
      <c r="J5" s="180"/>
      <c r="K5" s="160" t="s">
        <v>78</v>
      </c>
      <c r="L5" s="161"/>
      <c r="M5" s="161"/>
      <c r="N5" s="161"/>
      <c r="O5" s="161"/>
      <c r="P5" s="161"/>
      <c r="Q5" s="162"/>
      <c r="R5" s="163" t="s">
        <v>75</v>
      </c>
      <c r="S5" s="164"/>
      <c r="T5" s="72"/>
      <c r="U5" s="73" t="s">
        <v>62</v>
      </c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165"/>
      <c r="AI5" s="165"/>
      <c r="AJ5" s="165"/>
      <c r="AM5" s="50" t="s">
        <v>10</v>
      </c>
      <c r="AN5" s="51" t="s">
        <v>48</v>
      </c>
      <c r="AO5" s="51" t="s">
        <v>44</v>
      </c>
    </row>
    <row r="6" spans="1:41" ht="40.15" customHeight="1" x14ac:dyDescent="0.4">
      <c r="A6" s="2"/>
      <c r="B6" s="166" t="s">
        <v>22</v>
      </c>
      <c r="C6" s="80" t="s">
        <v>19</v>
      </c>
      <c r="D6" s="167" t="s">
        <v>11</v>
      </c>
      <c r="E6" s="167"/>
      <c r="F6" s="167"/>
      <c r="G6" s="167"/>
      <c r="H6" s="168">
        <f>AI14+AI21+AI28+AI35+AI42+AI49+AI56+AI63+AI70+AI77+AI84+AI91</f>
        <v>170</v>
      </c>
      <c r="I6" s="168"/>
      <c r="J6" s="62" t="s">
        <v>3</v>
      </c>
      <c r="K6" s="63"/>
      <c r="L6" s="58" t="s">
        <v>20</v>
      </c>
      <c r="M6" s="58" t="s">
        <v>21</v>
      </c>
      <c r="N6" s="169">
        <f>ROUNDUP($H$6*0.285,0)</f>
        <v>49</v>
      </c>
      <c r="O6" s="169"/>
      <c r="P6" s="55" t="s">
        <v>3</v>
      </c>
      <c r="Q6" s="64"/>
      <c r="R6" s="170" t="s">
        <v>56</v>
      </c>
      <c r="S6" s="171"/>
      <c r="T6" s="70"/>
      <c r="U6" s="74" t="s">
        <v>63</v>
      </c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85"/>
      <c r="AI6" s="85"/>
      <c r="AJ6" s="85"/>
      <c r="AM6" s="50" t="s">
        <v>9</v>
      </c>
      <c r="AN6" s="52" t="s">
        <v>49</v>
      </c>
      <c r="AO6" s="52" t="s">
        <v>45</v>
      </c>
    </row>
    <row r="7" spans="1:41" ht="40.15" customHeight="1" thickBot="1" x14ac:dyDescent="0.45">
      <c r="A7" s="2"/>
      <c r="B7" s="166"/>
      <c r="C7" s="53" t="s">
        <v>20</v>
      </c>
      <c r="D7" s="167" t="s">
        <v>12</v>
      </c>
      <c r="E7" s="167"/>
      <c r="F7" s="167"/>
      <c r="G7" s="167"/>
      <c r="H7" s="172">
        <f>AI15+AI22+AI29+AI36+AI43+AI50+AI57+AI64+AI71+AI78+AI85+AI92</f>
        <v>51</v>
      </c>
      <c r="I7" s="172"/>
      <c r="J7" s="65" t="s">
        <v>3</v>
      </c>
      <c r="K7" s="173" t="s">
        <v>76</v>
      </c>
      <c r="L7" s="174"/>
      <c r="M7" s="174"/>
      <c r="N7" s="174"/>
      <c r="O7" s="174"/>
      <c r="P7" s="174"/>
      <c r="Q7" s="175"/>
      <c r="R7" s="176" t="str">
        <f>IF(ISBLANK(B3),"",IF(H7&gt;=N6,"〇","×"))</f>
        <v>〇</v>
      </c>
      <c r="S7" s="177"/>
      <c r="T7" s="70"/>
      <c r="U7" s="74" t="s">
        <v>64</v>
      </c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85"/>
      <c r="AI7" s="85"/>
      <c r="AJ7" s="85"/>
      <c r="AM7" s="50" t="s">
        <v>7</v>
      </c>
      <c r="AN7" s="51" t="s">
        <v>50</v>
      </c>
      <c r="AO7" s="51" t="s">
        <v>53</v>
      </c>
    </row>
    <row r="8" spans="1:41" ht="40.15" customHeight="1" x14ac:dyDescent="0.4">
      <c r="A8" s="2"/>
      <c r="B8" s="148" t="s">
        <v>23</v>
      </c>
      <c r="C8" s="54" t="s">
        <v>19</v>
      </c>
      <c r="D8" s="149" t="s">
        <v>13</v>
      </c>
      <c r="E8" s="149"/>
      <c r="F8" s="149"/>
      <c r="G8" s="149"/>
      <c r="H8" s="150">
        <f>AI16+AI23+AI30+AI37+AI44+AI51+AI58+AI65+AI72+AI79+AI86+AI93</f>
        <v>163</v>
      </c>
      <c r="I8" s="150"/>
      <c r="J8" s="66" t="s">
        <v>3</v>
      </c>
      <c r="K8" s="67"/>
      <c r="L8" s="59" t="s">
        <v>20</v>
      </c>
      <c r="M8" s="59" t="s">
        <v>21</v>
      </c>
      <c r="N8" s="151">
        <f>ROUNDUP($H$8*0.285,0)</f>
        <v>47</v>
      </c>
      <c r="O8" s="151"/>
      <c r="P8" s="57" t="s">
        <v>3</v>
      </c>
      <c r="Q8" s="68"/>
      <c r="R8" s="152" t="s">
        <v>56</v>
      </c>
      <c r="S8" s="153"/>
      <c r="T8" s="71"/>
      <c r="U8" s="74" t="s">
        <v>65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85"/>
      <c r="AI8" s="85"/>
      <c r="AJ8" s="85"/>
      <c r="AM8" s="50" t="s">
        <v>8</v>
      </c>
      <c r="AN8" s="51" t="s">
        <v>51</v>
      </c>
      <c r="AO8" s="51" t="s">
        <v>54</v>
      </c>
    </row>
    <row r="9" spans="1:41" ht="40.15" customHeight="1" thickBot="1" x14ac:dyDescent="0.45">
      <c r="A9" s="2"/>
      <c r="B9" s="148"/>
      <c r="C9" s="54" t="s">
        <v>20</v>
      </c>
      <c r="D9" s="149" t="s">
        <v>14</v>
      </c>
      <c r="E9" s="149"/>
      <c r="F9" s="149"/>
      <c r="G9" s="149"/>
      <c r="H9" s="154">
        <f>AI17+AI24+AI31+AI38+AI45+AI52+AI59+AI66+AI73+AI80+AI87+AI94</f>
        <v>49</v>
      </c>
      <c r="I9" s="154"/>
      <c r="J9" s="66" t="s">
        <v>3</v>
      </c>
      <c r="K9" s="155" t="s">
        <v>76</v>
      </c>
      <c r="L9" s="156"/>
      <c r="M9" s="156"/>
      <c r="N9" s="156"/>
      <c r="O9" s="156"/>
      <c r="P9" s="156"/>
      <c r="Q9" s="157"/>
      <c r="R9" s="158" t="str">
        <f>IF(ISBLANK(B3),"",IF(H9&gt;=N8,"〇","×"))</f>
        <v>〇</v>
      </c>
      <c r="S9" s="159"/>
      <c r="T9" s="71"/>
      <c r="U9" s="74" t="s">
        <v>66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83"/>
      <c r="AI9" s="83"/>
      <c r="AJ9" s="83"/>
      <c r="AM9" s="50" t="s">
        <v>40</v>
      </c>
      <c r="AN9" s="52" t="s">
        <v>52</v>
      </c>
      <c r="AO9" s="52"/>
    </row>
    <row r="10" spans="1:41" ht="22.15" customHeight="1" x14ac:dyDescent="0.4">
      <c r="A10" s="2"/>
      <c r="AM10" s="50"/>
      <c r="AN10" s="52"/>
      <c r="AO10" s="52"/>
    </row>
    <row r="11" spans="1:41" ht="25.15" customHeight="1" x14ac:dyDescent="0.4">
      <c r="A11" s="145" t="s">
        <v>80</v>
      </c>
      <c r="B11" s="4" t="s">
        <v>24</v>
      </c>
      <c r="C11" s="18">
        <v>1</v>
      </c>
      <c r="D11" s="13">
        <f>C11+1</f>
        <v>2</v>
      </c>
      <c r="E11" s="13">
        <f t="shared" ref="E11:AF11" si="0">D11+1</f>
        <v>3</v>
      </c>
      <c r="F11" s="13">
        <f t="shared" si="0"/>
        <v>4</v>
      </c>
      <c r="G11" s="21">
        <f t="shared" si="0"/>
        <v>5</v>
      </c>
      <c r="H11" s="21">
        <f t="shared" si="0"/>
        <v>6</v>
      </c>
      <c r="I11" s="13">
        <f t="shared" si="0"/>
        <v>7</v>
      </c>
      <c r="J11" s="13">
        <f t="shared" si="0"/>
        <v>8</v>
      </c>
      <c r="K11" s="13">
        <f t="shared" si="0"/>
        <v>9</v>
      </c>
      <c r="L11" s="13">
        <f t="shared" si="0"/>
        <v>10</v>
      </c>
      <c r="M11" s="13">
        <f t="shared" si="0"/>
        <v>11</v>
      </c>
      <c r="N11" s="21">
        <f t="shared" si="0"/>
        <v>12</v>
      </c>
      <c r="O11" s="21">
        <f t="shared" si="0"/>
        <v>13</v>
      </c>
      <c r="P11" s="13">
        <f t="shared" si="0"/>
        <v>14</v>
      </c>
      <c r="Q11" s="13">
        <f t="shared" si="0"/>
        <v>15</v>
      </c>
      <c r="R11" s="13">
        <f t="shared" si="0"/>
        <v>16</v>
      </c>
      <c r="S11" s="13">
        <f t="shared" si="0"/>
        <v>17</v>
      </c>
      <c r="T11" s="13">
        <f t="shared" si="0"/>
        <v>18</v>
      </c>
      <c r="U11" s="21">
        <f t="shared" si="0"/>
        <v>19</v>
      </c>
      <c r="V11" s="21">
        <f t="shared" si="0"/>
        <v>20</v>
      </c>
      <c r="W11" s="13">
        <f t="shared" si="0"/>
        <v>21</v>
      </c>
      <c r="X11" s="13">
        <f t="shared" si="0"/>
        <v>22</v>
      </c>
      <c r="Y11" s="13">
        <f t="shared" si="0"/>
        <v>23</v>
      </c>
      <c r="Z11" s="13">
        <f t="shared" si="0"/>
        <v>24</v>
      </c>
      <c r="AA11" s="13">
        <f t="shared" si="0"/>
        <v>25</v>
      </c>
      <c r="AB11" s="21">
        <f t="shared" si="0"/>
        <v>26</v>
      </c>
      <c r="AC11" s="21">
        <f t="shared" si="0"/>
        <v>27</v>
      </c>
      <c r="AD11" s="13">
        <f t="shared" si="0"/>
        <v>28</v>
      </c>
      <c r="AE11" s="21">
        <f t="shared" si="0"/>
        <v>29</v>
      </c>
      <c r="AF11" s="13">
        <f t="shared" si="0"/>
        <v>30</v>
      </c>
      <c r="AG11" s="14"/>
      <c r="AH11" s="142" t="str">
        <f>A11</f>
        <v>令和7年4月</v>
      </c>
      <c r="AI11" s="142"/>
      <c r="AJ11" s="142"/>
      <c r="AK11" s="142"/>
    </row>
    <row r="12" spans="1:41" ht="25.15" customHeight="1" x14ac:dyDescent="0.4">
      <c r="A12" s="147"/>
      <c r="B12" s="5" t="s">
        <v>25</v>
      </c>
      <c r="C12" s="28" t="s">
        <v>92</v>
      </c>
      <c r="D12" s="28" t="s">
        <v>70</v>
      </c>
      <c r="E12" s="28" t="s">
        <v>93</v>
      </c>
      <c r="F12" s="28" t="s">
        <v>73</v>
      </c>
      <c r="G12" s="23" t="s">
        <v>111</v>
      </c>
      <c r="H12" s="23" t="s">
        <v>112</v>
      </c>
      <c r="I12" s="28" t="s">
        <v>33</v>
      </c>
      <c r="J12" s="28" t="s">
        <v>34</v>
      </c>
      <c r="K12" s="28" t="s">
        <v>35</v>
      </c>
      <c r="L12" s="28" t="s">
        <v>36</v>
      </c>
      <c r="M12" s="28" t="s">
        <v>37</v>
      </c>
      <c r="N12" s="23" t="s">
        <v>38</v>
      </c>
      <c r="O12" s="23" t="s">
        <v>15</v>
      </c>
      <c r="P12" s="28" t="s">
        <v>33</v>
      </c>
      <c r="Q12" s="28" t="s">
        <v>34</v>
      </c>
      <c r="R12" s="28" t="s">
        <v>35</v>
      </c>
      <c r="S12" s="28" t="s">
        <v>36</v>
      </c>
      <c r="T12" s="28" t="s">
        <v>37</v>
      </c>
      <c r="U12" s="23" t="s">
        <v>38</v>
      </c>
      <c r="V12" s="23" t="s">
        <v>15</v>
      </c>
      <c r="W12" s="28" t="s">
        <v>33</v>
      </c>
      <c r="X12" s="28" t="s">
        <v>34</v>
      </c>
      <c r="Y12" s="28" t="s">
        <v>35</v>
      </c>
      <c r="Z12" s="28" t="s">
        <v>36</v>
      </c>
      <c r="AA12" s="28" t="s">
        <v>37</v>
      </c>
      <c r="AB12" s="23" t="s">
        <v>38</v>
      </c>
      <c r="AC12" s="23" t="s">
        <v>15</v>
      </c>
      <c r="AD12" s="28" t="s">
        <v>33</v>
      </c>
      <c r="AE12" s="23" t="s">
        <v>113</v>
      </c>
      <c r="AF12" s="28" t="s">
        <v>70</v>
      </c>
      <c r="AG12" s="90"/>
      <c r="AH12" s="142"/>
      <c r="AI12" s="142"/>
      <c r="AJ12" s="142"/>
      <c r="AK12" s="142"/>
    </row>
    <row r="13" spans="1:41" ht="25.15" customHeight="1" x14ac:dyDescent="0.4">
      <c r="A13" s="147"/>
      <c r="B13" s="6" t="s">
        <v>26</v>
      </c>
      <c r="C13" s="19"/>
      <c r="D13" s="15"/>
      <c r="E13" s="15"/>
      <c r="F13" s="15"/>
      <c r="G13" s="22"/>
      <c r="H13" s="22"/>
      <c r="I13" s="15"/>
      <c r="J13" s="15"/>
      <c r="K13" s="15"/>
      <c r="L13" s="15"/>
      <c r="M13" s="15"/>
      <c r="N13" s="22"/>
      <c r="O13" s="22"/>
      <c r="P13" s="15"/>
      <c r="Q13" s="15"/>
      <c r="R13" s="15"/>
      <c r="S13" s="15"/>
      <c r="T13" s="15"/>
      <c r="U13" s="22"/>
      <c r="V13" s="22"/>
      <c r="W13" s="15"/>
      <c r="X13" s="15"/>
      <c r="Y13" s="15"/>
      <c r="Z13" s="15"/>
      <c r="AA13" s="15"/>
      <c r="AB13" s="22"/>
      <c r="AC13" s="22"/>
      <c r="AD13" s="15"/>
      <c r="AE13" s="24" t="s">
        <v>4</v>
      </c>
      <c r="AF13" s="15"/>
      <c r="AG13" s="17"/>
      <c r="AH13" s="142"/>
      <c r="AI13" s="142"/>
      <c r="AJ13" s="142"/>
      <c r="AK13" s="142"/>
    </row>
    <row r="14" spans="1:41" ht="25.15" customHeight="1" x14ac:dyDescent="0.4">
      <c r="A14" s="147"/>
      <c r="B14" s="4" t="s">
        <v>30</v>
      </c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00"/>
      <c r="AH14" s="95" t="s">
        <v>11</v>
      </c>
      <c r="AI14" s="116"/>
      <c r="AJ14" s="96" t="s">
        <v>3</v>
      </c>
      <c r="AK14" s="141"/>
    </row>
    <row r="15" spans="1:41" ht="25.15" customHeight="1" x14ac:dyDescent="0.4">
      <c r="A15" s="147"/>
      <c r="B15" s="6" t="s">
        <v>27</v>
      </c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3"/>
      <c r="AH15" s="48" t="s">
        <v>12</v>
      </c>
      <c r="AI15" s="111"/>
      <c r="AJ15" s="49" t="s">
        <v>3</v>
      </c>
      <c r="AK15" s="141"/>
    </row>
    <row r="16" spans="1:41" ht="25.15" customHeight="1" x14ac:dyDescent="0.4">
      <c r="A16" s="147"/>
      <c r="B16" s="7" t="s">
        <v>31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00"/>
      <c r="AH16" s="11" t="s">
        <v>13</v>
      </c>
      <c r="AI16" s="117"/>
      <c r="AJ16" s="12" t="s">
        <v>3</v>
      </c>
      <c r="AK16" s="141"/>
    </row>
    <row r="17" spans="1:37" ht="25.15" customHeight="1" x14ac:dyDescent="0.4">
      <c r="A17" s="146"/>
      <c r="B17" s="8" t="s">
        <v>28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4"/>
      <c r="AH17" s="44" t="s">
        <v>14</v>
      </c>
      <c r="AI17" s="118"/>
      <c r="AJ17" s="45" t="s">
        <v>3</v>
      </c>
      <c r="AK17" s="141"/>
    </row>
    <row r="18" spans="1:37" ht="25.15" customHeight="1" x14ac:dyDescent="0.4">
      <c r="A18" s="145" t="s">
        <v>81</v>
      </c>
      <c r="B18" s="4" t="s">
        <v>24</v>
      </c>
      <c r="C18" s="18">
        <v>1</v>
      </c>
      <c r="D18" s="13">
        <f>C18+1</f>
        <v>2</v>
      </c>
      <c r="E18" s="21">
        <f t="shared" ref="E18:AG18" si="1">D18+1</f>
        <v>3</v>
      </c>
      <c r="F18" s="21">
        <f t="shared" si="1"/>
        <v>4</v>
      </c>
      <c r="G18" s="21">
        <f t="shared" si="1"/>
        <v>5</v>
      </c>
      <c r="H18" s="21">
        <f t="shared" si="1"/>
        <v>6</v>
      </c>
      <c r="I18" s="13">
        <f t="shared" si="1"/>
        <v>7</v>
      </c>
      <c r="J18" s="13">
        <f t="shared" si="1"/>
        <v>8</v>
      </c>
      <c r="K18" s="13">
        <f t="shared" si="1"/>
        <v>9</v>
      </c>
      <c r="L18" s="21">
        <f t="shared" si="1"/>
        <v>10</v>
      </c>
      <c r="M18" s="21">
        <f t="shared" si="1"/>
        <v>11</v>
      </c>
      <c r="N18" s="13">
        <f t="shared" si="1"/>
        <v>12</v>
      </c>
      <c r="O18" s="13">
        <f t="shared" si="1"/>
        <v>13</v>
      </c>
      <c r="P18" s="13">
        <f t="shared" si="1"/>
        <v>14</v>
      </c>
      <c r="Q18" s="13">
        <f t="shared" si="1"/>
        <v>15</v>
      </c>
      <c r="R18" s="13">
        <f t="shared" si="1"/>
        <v>16</v>
      </c>
      <c r="S18" s="21">
        <f t="shared" si="1"/>
        <v>17</v>
      </c>
      <c r="T18" s="21">
        <f t="shared" si="1"/>
        <v>18</v>
      </c>
      <c r="U18" s="13">
        <f t="shared" si="1"/>
        <v>19</v>
      </c>
      <c r="V18" s="13">
        <f t="shared" si="1"/>
        <v>20</v>
      </c>
      <c r="W18" s="13">
        <f t="shared" si="1"/>
        <v>21</v>
      </c>
      <c r="X18" s="13">
        <f t="shared" si="1"/>
        <v>22</v>
      </c>
      <c r="Y18" s="13">
        <f t="shared" si="1"/>
        <v>23</v>
      </c>
      <c r="Z18" s="21">
        <f t="shared" si="1"/>
        <v>24</v>
      </c>
      <c r="AA18" s="21">
        <f t="shared" si="1"/>
        <v>25</v>
      </c>
      <c r="AB18" s="13">
        <f t="shared" si="1"/>
        <v>26</v>
      </c>
      <c r="AC18" s="13">
        <f t="shared" si="1"/>
        <v>27</v>
      </c>
      <c r="AD18" s="13">
        <f t="shared" si="1"/>
        <v>28</v>
      </c>
      <c r="AE18" s="13">
        <f t="shared" si="1"/>
        <v>29</v>
      </c>
      <c r="AF18" s="13">
        <f t="shared" si="1"/>
        <v>30</v>
      </c>
      <c r="AG18" s="27">
        <f t="shared" si="1"/>
        <v>31</v>
      </c>
      <c r="AH18" s="142" t="str">
        <f>A18</f>
        <v>令和7年5月</v>
      </c>
      <c r="AI18" s="142"/>
      <c r="AJ18" s="142"/>
      <c r="AK18" s="142"/>
    </row>
    <row r="19" spans="1:37" ht="25.15" customHeight="1" x14ac:dyDescent="0.4">
      <c r="A19" s="147"/>
      <c r="B19" s="5" t="s">
        <v>25</v>
      </c>
      <c r="C19" s="28" t="s">
        <v>93</v>
      </c>
      <c r="D19" s="28" t="s">
        <v>73</v>
      </c>
      <c r="E19" s="23" t="s">
        <v>68</v>
      </c>
      <c r="F19" s="23" t="s">
        <v>71</v>
      </c>
      <c r="G19" s="23" t="s">
        <v>72</v>
      </c>
      <c r="H19" s="23" t="s">
        <v>69</v>
      </c>
      <c r="I19" s="28" t="s">
        <v>70</v>
      </c>
      <c r="J19" s="28" t="s">
        <v>74</v>
      </c>
      <c r="K19" s="28" t="s">
        <v>73</v>
      </c>
      <c r="L19" s="23" t="s">
        <v>38</v>
      </c>
      <c r="M19" s="23" t="s">
        <v>15</v>
      </c>
      <c r="N19" s="28" t="s">
        <v>33</v>
      </c>
      <c r="O19" s="28" t="s">
        <v>34</v>
      </c>
      <c r="P19" s="28" t="s">
        <v>35</v>
      </c>
      <c r="Q19" s="28" t="s">
        <v>36</v>
      </c>
      <c r="R19" s="28" t="s">
        <v>37</v>
      </c>
      <c r="S19" s="23" t="s">
        <v>38</v>
      </c>
      <c r="T19" s="23" t="s">
        <v>15</v>
      </c>
      <c r="U19" s="28" t="s">
        <v>33</v>
      </c>
      <c r="V19" s="28" t="s">
        <v>34</v>
      </c>
      <c r="W19" s="28" t="s">
        <v>35</v>
      </c>
      <c r="X19" s="28" t="s">
        <v>36</v>
      </c>
      <c r="Y19" s="28" t="s">
        <v>37</v>
      </c>
      <c r="Z19" s="23" t="s">
        <v>38</v>
      </c>
      <c r="AA19" s="23" t="s">
        <v>15</v>
      </c>
      <c r="AB19" s="28" t="s">
        <v>33</v>
      </c>
      <c r="AC19" s="28" t="s">
        <v>34</v>
      </c>
      <c r="AD19" s="28" t="s">
        <v>35</v>
      </c>
      <c r="AE19" s="28" t="s">
        <v>36</v>
      </c>
      <c r="AF19" s="28" t="s">
        <v>37</v>
      </c>
      <c r="AG19" s="23" t="s">
        <v>68</v>
      </c>
      <c r="AH19" s="142"/>
      <c r="AI19" s="142"/>
      <c r="AJ19" s="142"/>
      <c r="AK19" s="142"/>
    </row>
    <row r="20" spans="1:37" ht="25.15" customHeight="1" x14ac:dyDescent="0.4">
      <c r="A20" s="147"/>
      <c r="B20" s="6" t="s">
        <v>26</v>
      </c>
      <c r="C20" s="19"/>
      <c r="D20" s="15"/>
      <c r="E20" s="24" t="s">
        <v>4</v>
      </c>
      <c r="F20" s="24" t="s">
        <v>4</v>
      </c>
      <c r="G20" s="24" t="s">
        <v>4</v>
      </c>
      <c r="H20" s="24" t="s">
        <v>4</v>
      </c>
      <c r="I20" s="15"/>
      <c r="J20" s="15"/>
      <c r="K20" s="15"/>
      <c r="L20" s="22"/>
      <c r="M20" s="22"/>
      <c r="N20" s="15"/>
      <c r="O20" s="15"/>
      <c r="P20" s="15"/>
      <c r="Q20" s="15"/>
      <c r="R20" s="15"/>
      <c r="S20" s="22"/>
      <c r="T20" s="22"/>
      <c r="U20" s="15"/>
      <c r="V20" s="15"/>
      <c r="W20" s="15"/>
      <c r="X20" s="15"/>
      <c r="Y20" s="15"/>
      <c r="Z20" s="22"/>
      <c r="AA20" s="22"/>
      <c r="AB20" s="15"/>
      <c r="AC20" s="15"/>
      <c r="AD20" s="15"/>
      <c r="AE20" s="16"/>
      <c r="AF20" s="15"/>
      <c r="AG20" s="91"/>
      <c r="AH20" s="142"/>
      <c r="AI20" s="142"/>
      <c r="AJ20" s="142"/>
      <c r="AK20" s="142"/>
    </row>
    <row r="21" spans="1:37" ht="25.15" customHeight="1" x14ac:dyDescent="0.4">
      <c r="A21" s="147"/>
      <c r="B21" s="4" t="s">
        <v>30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5" t="s">
        <v>11</v>
      </c>
      <c r="AI21" s="116"/>
      <c r="AJ21" s="96" t="s">
        <v>15</v>
      </c>
      <c r="AK21" s="141"/>
    </row>
    <row r="22" spans="1:37" ht="25.15" customHeight="1" x14ac:dyDescent="0.4">
      <c r="A22" s="147"/>
      <c r="B22" s="6" t="s">
        <v>27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3"/>
      <c r="AH22" s="48" t="s">
        <v>12</v>
      </c>
      <c r="AI22" s="111"/>
      <c r="AJ22" s="49" t="s">
        <v>15</v>
      </c>
      <c r="AK22" s="141"/>
    </row>
    <row r="23" spans="1:37" ht="25.15" customHeight="1" x14ac:dyDescent="0.4">
      <c r="A23" s="147"/>
      <c r="B23" s="7" t="s">
        <v>31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" t="s">
        <v>13</v>
      </c>
      <c r="AI23" s="117"/>
      <c r="AJ23" s="12" t="s">
        <v>15</v>
      </c>
      <c r="AK23" s="141"/>
    </row>
    <row r="24" spans="1:37" ht="25.15" customHeight="1" x14ac:dyDescent="0.4">
      <c r="A24" s="146"/>
      <c r="B24" s="8" t="s">
        <v>28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44" t="s">
        <v>14</v>
      </c>
      <c r="AI24" s="118"/>
      <c r="AJ24" s="45" t="s">
        <v>15</v>
      </c>
      <c r="AK24" s="141"/>
    </row>
    <row r="25" spans="1:37" ht="25.15" customHeight="1" x14ac:dyDescent="0.4">
      <c r="A25" s="145" t="s">
        <v>82</v>
      </c>
      <c r="B25" s="4" t="s">
        <v>24</v>
      </c>
      <c r="C25" s="25">
        <v>1</v>
      </c>
      <c r="D25" s="13">
        <f>C25+1</f>
        <v>2</v>
      </c>
      <c r="E25" s="13">
        <f t="shared" ref="E25:AF25" si="2">D25+1</f>
        <v>3</v>
      </c>
      <c r="F25" s="13">
        <f t="shared" si="2"/>
        <v>4</v>
      </c>
      <c r="G25" s="13">
        <f t="shared" si="2"/>
        <v>5</v>
      </c>
      <c r="H25" s="13">
        <f t="shared" si="2"/>
        <v>6</v>
      </c>
      <c r="I25" s="21">
        <f t="shared" si="2"/>
        <v>7</v>
      </c>
      <c r="J25" s="21">
        <f t="shared" si="2"/>
        <v>8</v>
      </c>
      <c r="K25" s="13">
        <f t="shared" si="2"/>
        <v>9</v>
      </c>
      <c r="L25" s="13">
        <f t="shared" si="2"/>
        <v>10</v>
      </c>
      <c r="M25" s="13">
        <f t="shared" si="2"/>
        <v>11</v>
      </c>
      <c r="N25" s="13">
        <f t="shared" si="2"/>
        <v>12</v>
      </c>
      <c r="O25" s="13">
        <f t="shared" si="2"/>
        <v>13</v>
      </c>
      <c r="P25" s="21">
        <f t="shared" si="2"/>
        <v>14</v>
      </c>
      <c r="Q25" s="21">
        <f t="shared" si="2"/>
        <v>15</v>
      </c>
      <c r="R25" s="13">
        <f t="shared" si="2"/>
        <v>16</v>
      </c>
      <c r="S25" s="13">
        <f t="shared" si="2"/>
        <v>17</v>
      </c>
      <c r="T25" s="13">
        <f t="shared" si="2"/>
        <v>18</v>
      </c>
      <c r="U25" s="13">
        <f t="shared" si="2"/>
        <v>19</v>
      </c>
      <c r="V25" s="13">
        <f t="shared" si="2"/>
        <v>20</v>
      </c>
      <c r="W25" s="21">
        <f t="shared" si="2"/>
        <v>21</v>
      </c>
      <c r="X25" s="21">
        <f t="shared" si="2"/>
        <v>22</v>
      </c>
      <c r="Y25" s="13">
        <f t="shared" si="2"/>
        <v>23</v>
      </c>
      <c r="Z25" s="13">
        <f t="shared" si="2"/>
        <v>24</v>
      </c>
      <c r="AA25" s="13">
        <f t="shared" si="2"/>
        <v>25</v>
      </c>
      <c r="AB25" s="13">
        <f t="shared" si="2"/>
        <v>26</v>
      </c>
      <c r="AC25" s="13">
        <f t="shared" si="2"/>
        <v>27</v>
      </c>
      <c r="AD25" s="21">
        <f t="shared" si="2"/>
        <v>28</v>
      </c>
      <c r="AE25" s="21">
        <f t="shared" si="2"/>
        <v>29</v>
      </c>
      <c r="AF25" s="13">
        <f t="shared" si="2"/>
        <v>30</v>
      </c>
      <c r="AG25" s="14"/>
      <c r="AH25" s="142" t="str">
        <f>A25</f>
        <v>令和7年6月</v>
      </c>
      <c r="AI25" s="142"/>
      <c r="AJ25" s="142"/>
      <c r="AK25" s="142"/>
    </row>
    <row r="26" spans="1:37" ht="25.15" customHeight="1" x14ac:dyDescent="0.4">
      <c r="A26" s="147"/>
      <c r="B26" s="5" t="s">
        <v>25</v>
      </c>
      <c r="C26" s="23" t="s">
        <v>114</v>
      </c>
      <c r="D26" s="28" t="s">
        <v>115</v>
      </c>
      <c r="E26" s="28" t="s">
        <v>34</v>
      </c>
      <c r="F26" s="28" t="s">
        <v>35</v>
      </c>
      <c r="G26" s="28" t="s">
        <v>36</v>
      </c>
      <c r="H26" s="28" t="s">
        <v>37</v>
      </c>
      <c r="I26" s="23" t="s">
        <v>38</v>
      </c>
      <c r="J26" s="23" t="s">
        <v>15</v>
      </c>
      <c r="K26" s="28" t="s">
        <v>33</v>
      </c>
      <c r="L26" s="28" t="s">
        <v>34</v>
      </c>
      <c r="M26" s="28" t="s">
        <v>35</v>
      </c>
      <c r="N26" s="28" t="s">
        <v>36</v>
      </c>
      <c r="O26" s="28" t="s">
        <v>37</v>
      </c>
      <c r="P26" s="23" t="s">
        <v>38</v>
      </c>
      <c r="Q26" s="23" t="s">
        <v>15</v>
      </c>
      <c r="R26" s="28" t="s">
        <v>33</v>
      </c>
      <c r="S26" s="28" t="s">
        <v>34</v>
      </c>
      <c r="T26" s="28" t="s">
        <v>35</v>
      </c>
      <c r="U26" s="28" t="s">
        <v>36</v>
      </c>
      <c r="V26" s="28" t="s">
        <v>37</v>
      </c>
      <c r="W26" s="23" t="s">
        <v>38</v>
      </c>
      <c r="X26" s="23" t="s">
        <v>15</v>
      </c>
      <c r="Y26" s="28" t="s">
        <v>33</v>
      </c>
      <c r="Z26" s="28" t="s">
        <v>34</v>
      </c>
      <c r="AA26" s="28" t="s">
        <v>35</v>
      </c>
      <c r="AB26" s="28" t="s">
        <v>36</v>
      </c>
      <c r="AC26" s="28" t="s">
        <v>37</v>
      </c>
      <c r="AD26" s="23" t="s">
        <v>38</v>
      </c>
      <c r="AE26" s="23" t="s">
        <v>15</v>
      </c>
      <c r="AF26" s="28" t="s">
        <v>115</v>
      </c>
      <c r="AG26" s="38"/>
      <c r="AH26" s="142"/>
      <c r="AI26" s="142"/>
      <c r="AJ26" s="142"/>
      <c r="AK26" s="142"/>
    </row>
    <row r="27" spans="1:37" ht="25.15" customHeight="1" x14ac:dyDescent="0.4">
      <c r="A27" s="147"/>
      <c r="B27" s="6" t="s">
        <v>26</v>
      </c>
      <c r="C27" s="26"/>
      <c r="D27" s="15"/>
      <c r="E27" s="15"/>
      <c r="F27" s="15"/>
      <c r="G27" s="15"/>
      <c r="H27" s="15"/>
      <c r="I27" s="22"/>
      <c r="J27" s="22"/>
      <c r="K27" s="15"/>
      <c r="L27" s="15"/>
      <c r="M27" s="15"/>
      <c r="N27" s="15"/>
      <c r="O27" s="15"/>
      <c r="P27" s="22"/>
      <c r="Q27" s="22"/>
      <c r="R27" s="15"/>
      <c r="S27" s="15"/>
      <c r="T27" s="15"/>
      <c r="U27" s="15"/>
      <c r="V27" s="15"/>
      <c r="W27" s="22"/>
      <c r="X27" s="22"/>
      <c r="Y27" s="15"/>
      <c r="Z27" s="15"/>
      <c r="AA27" s="15"/>
      <c r="AB27" s="15"/>
      <c r="AC27" s="15"/>
      <c r="AD27" s="22"/>
      <c r="AE27" s="24"/>
      <c r="AF27" s="15"/>
      <c r="AG27" s="17"/>
      <c r="AH27" s="142"/>
      <c r="AI27" s="142"/>
      <c r="AJ27" s="142"/>
      <c r="AK27" s="142"/>
    </row>
    <row r="28" spans="1:37" ht="25.15" customHeight="1" x14ac:dyDescent="0.4">
      <c r="A28" s="147"/>
      <c r="B28" s="4" t="s">
        <v>30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 t="s">
        <v>6</v>
      </c>
      <c r="AD28" s="99" t="s">
        <v>32</v>
      </c>
      <c r="AE28" s="99" t="s">
        <v>32</v>
      </c>
      <c r="AF28" s="99"/>
      <c r="AG28" s="100"/>
      <c r="AH28" s="95" t="s">
        <v>11</v>
      </c>
      <c r="AI28" s="116">
        <v>4</v>
      </c>
      <c r="AJ28" s="96" t="s">
        <v>15</v>
      </c>
      <c r="AK28" s="143">
        <f>AI29/AI28</f>
        <v>0.5</v>
      </c>
    </row>
    <row r="29" spans="1:37" ht="25.15" customHeight="1" x14ac:dyDescent="0.4">
      <c r="A29" s="147"/>
      <c r="B29" s="6" t="s">
        <v>27</v>
      </c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>
        <v>1</v>
      </c>
      <c r="AE29" s="102">
        <v>2</v>
      </c>
      <c r="AF29" s="102"/>
      <c r="AG29" s="103"/>
      <c r="AH29" s="48" t="s">
        <v>12</v>
      </c>
      <c r="AI29" s="111">
        <v>2</v>
      </c>
      <c r="AJ29" s="49" t="s">
        <v>15</v>
      </c>
      <c r="AK29" s="143"/>
    </row>
    <row r="30" spans="1:37" ht="25.15" customHeight="1" x14ac:dyDescent="0.4">
      <c r="A30" s="147"/>
      <c r="B30" s="7" t="s">
        <v>31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 t="s">
        <v>6</v>
      </c>
      <c r="AD30" s="99" t="s">
        <v>32</v>
      </c>
      <c r="AE30" s="99" t="s">
        <v>32</v>
      </c>
      <c r="AF30" s="99"/>
      <c r="AG30" s="100"/>
      <c r="AH30" s="11" t="s">
        <v>13</v>
      </c>
      <c r="AI30" s="117">
        <v>4</v>
      </c>
      <c r="AJ30" s="12" t="s">
        <v>15</v>
      </c>
      <c r="AK30" s="144">
        <f>AI31/AI30</f>
        <v>0.5</v>
      </c>
    </row>
    <row r="31" spans="1:37" ht="25.15" customHeight="1" x14ac:dyDescent="0.4">
      <c r="A31" s="146"/>
      <c r="B31" s="8" t="s">
        <v>28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>
        <v>1</v>
      </c>
      <c r="AE31" s="113">
        <v>2</v>
      </c>
      <c r="AF31" s="113"/>
      <c r="AG31" s="114"/>
      <c r="AH31" s="44" t="s">
        <v>14</v>
      </c>
      <c r="AI31" s="118">
        <v>2</v>
      </c>
      <c r="AJ31" s="45" t="s">
        <v>15</v>
      </c>
      <c r="AK31" s="144"/>
    </row>
    <row r="32" spans="1:37" ht="25.15" customHeight="1" x14ac:dyDescent="0.4">
      <c r="A32" s="145" t="s">
        <v>83</v>
      </c>
      <c r="B32" s="4" t="s">
        <v>24</v>
      </c>
      <c r="C32" s="18">
        <v>1</v>
      </c>
      <c r="D32" s="13">
        <f t="shared" ref="D32:AF32" si="3">C32+1</f>
        <v>2</v>
      </c>
      <c r="E32" s="13">
        <f t="shared" si="3"/>
        <v>3</v>
      </c>
      <c r="F32" s="13">
        <f t="shared" si="3"/>
        <v>4</v>
      </c>
      <c r="G32" s="21">
        <f t="shared" si="3"/>
        <v>5</v>
      </c>
      <c r="H32" s="21">
        <f t="shared" si="3"/>
        <v>6</v>
      </c>
      <c r="I32" s="13">
        <f t="shared" si="3"/>
        <v>7</v>
      </c>
      <c r="J32" s="13">
        <f t="shared" si="3"/>
        <v>8</v>
      </c>
      <c r="K32" s="13">
        <f t="shared" si="3"/>
        <v>9</v>
      </c>
      <c r="L32" s="13">
        <f t="shared" si="3"/>
        <v>10</v>
      </c>
      <c r="M32" s="13">
        <f t="shared" si="3"/>
        <v>11</v>
      </c>
      <c r="N32" s="21">
        <f t="shared" si="3"/>
        <v>12</v>
      </c>
      <c r="O32" s="21">
        <f t="shared" si="3"/>
        <v>13</v>
      </c>
      <c r="P32" s="13">
        <f t="shared" si="3"/>
        <v>14</v>
      </c>
      <c r="Q32" s="13">
        <f t="shared" si="3"/>
        <v>15</v>
      </c>
      <c r="R32" s="13">
        <f t="shared" si="3"/>
        <v>16</v>
      </c>
      <c r="S32" s="13">
        <f t="shared" si="3"/>
        <v>17</v>
      </c>
      <c r="T32" s="13">
        <f t="shared" si="3"/>
        <v>18</v>
      </c>
      <c r="U32" s="21">
        <f t="shared" si="3"/>
        <v>19</v>
      </c>
      <c r="V32" s="21">
        <f t="shared" si="3"/>
        <v>20</v>
      </c>
      <c r="W32" s="21">
        <f t="shared" si="3"/>
        <v>21</v>
      </c>
      <c r="X32" s="13">
        <f t="shared" si="3"/>
        <v>22</v>
      </c>
      <c r="Y32" s="13">
        <f t="shared" si="3"/>
        <v>23</v>
      </c>
      <c r="Z32" s="13">
        <f t="shared" si="3"/>
        <v>24</v>
      </c>
      <c r="AA32" s="13">
        <f t="shared" si="3"/>
        <v>25</v>
      </c>
      <c r="AB32" s="21">
        <f t="shared" si="3"/>
        <v>26</v>
      </c>
      <c r="AC32" s="21">
        <f t="shared" si="3"/>
        <v>27</v>
      </c>
      <c r="AD32" s="13">
        <f t="shared" si="3"/>
        <v>28</v>
      </c>
      <c r="AE32" s="13">
        <f t="shared" si="3"/>
        <v>29</v>
      </c>
      <c r="AF32" s="13">
        <f t="shared" si="3"/>
        <v>30</v>
      </c>
      <c r="AG32" s="14">
        <v>31</v>
      </c>
      <c r="AH32" s="142" t="str">
        <f>A32</f>
        <v>令和7年7月</v>
      </c>
      <c r="AI32" s="142"/>
      <c r="AJ32" s="142"/>
      <c r="AK32" s="142"/>
    </row>
    <row r="33" spans="1:37" ht="25.15" customHeight="1" x14ac:dyDescent="0.4">
      <c r="A33" s="147"/>
      <c r="B33" s="5" t="s">
        <v>25</v>
      </c>
      <c r="C33" s="28" t="s">
        <v>69</v>
      </c>
      <c r="D33" s="28" t="s">
        <v>70</v>
      </c>
      <c r="E33" s="28" t="s">
        <v>36</v>
      </c>
      <c r="F33" s="28" t="s">
        <v>37</v>
      </c>
      <c r="G33" s="23" t="s">
        <v>38</v>
      </c>
      <c r="H33" s="23" t="s">
        <v>15</v>
      </c>
      <c r="I33" s="28" t="s">
        <v>33</v>
      </c>
      <c r="J33" s="28" t="s">
        <v>34</v>
      </c>
      <c r="K33" s="28" t="s">
        <v>35</v>
      </c>
      <c r="L33" s="28" t="s">
        <v>36</v>
      </c>
      <c r="M33" s="28" t="s">
        <v>37</v>
      </c>
      <c r="N33" s="23" t="s">
        <v>38</v>
      </c>
      <c r="O33" s="23" t="s">
        <v>15</v>
      </c>
      <c r="P33" s="28" t="s">
        <v>33</v>
      </c>
      <c r="Q33" s="28" t="s">
        <v>34</v>
      </c>
      <c r="R33" s="28" t="s">
        <v>35</v>
      </c>
      <c r="S33" s="28" t="s">
        <v>36</v>
      </c>
      <c r="T33" s="28" t="s">
        <v>37</v>
      </c>
      <c r="U33" s="23" t="s">
        <v>38</v>
      </c>
      <c r="V33" s="23" t="s">
        <v>15</v>
      </c>
      <c r="W33" s="23" t="s">
        <v>33</v>
      </c>
      <c r="X33" s="28" t="s">
        <v>34</v>
      </c>
      <c r="Y33" s="28" t="s">
        <v>35</v>
      </c>
      <c r="Z33" s="28" t="s">
        <v>36</v>
      </c>
      <c r="AA33" s="28" t="s">
        <v>37</v>
      </c>
      <c r="AB33" s="23" t="s">
        <v>38</v>
      </c>
      <c r="AC33" s="23" t="s">
        <v>15</v>
      </c>
      <c r="AD33" s="28" t="s">
        <v>33</v>
      </c>
      <c r="AE33" s="28" t="s">
        <v>34</v>
      </c>
      <c r="AF33" s="28" t="s">
        <v>35</v>
      </c>
      <c r="AG33" s="28" t="s">
        <v>74</v>
      </c>
      <c r="AH33" s="142"/>
      <c r="AI33" s="142"/>
      <c r="AJ33" s="142"/>
      <c r="AK33" s="142"/>
    </row>
    <row r="34" spans="1:37" ht="25.15" customHeight="1" x14ac:dyDescent="0.4">
      <c r="A34" s="147"/>
      <c r="B34" s="6" t="s">
        <v>26</v>
      </c>
      <c r="C34" s="19"/>
      <c r="D34" s="15"/>
      <c r="E34" s="15"/>
      <c r="F34" s="15"/>
      <c r="G34" s="22"/>
      <c r="H34" s="22"/>
      <c r="I34" s="15"/>
      <c r="J34" s="15"/>
      <c r="K34" s="15"/>
      <c r="L34" s="15"/>
      <c r="M34" s="15"/>
      <c r="N34" s="22"/>
      <c r="O34" s="22"/>
      <c r="P34" s="15"/>
      <c r="Q34" s="16"/>
      <c r="R34" s="15"/>
      <c r="S34" s="15"/>
      <c r="T34" s="16"/>
      <c r="U34" s="24"/>
      <c r="V34" s="22"/>
      <c r="W34" s="24" t="s">
        <v>4</v>
      </c>
      <c r="X34" s="16"/>
      <c r="Y34" s="16"/>
      <c r="Z34" s="15"/>
      <c r="AA34" s="15"/>
      <c r="AB34" s="22"/>
      <c r="AC34" s="22"/>
      <c r="AD34" s="15"/>
      <c r="AE34" s="16"/>
      <c r="AF34" s="15"/>
      <c r="AG34" s="17"/>
      <c r="AH34" s="142"/>
      <c r="AI34" s="142"/>
      <c r="AJ34" s="142"/>
      <c r="AK34" s="142"/>
    </row>
    <row r="35" spans="1:37" ht="25.15" customHeight="1" x14ac:dyDescent="0.4">
      <c r="A35" s="147"/>
      <c r="B35" s="4" t="s">
        <v>30</v>
      </c>
      <c r="C35" s="98"/>
      <c r="D35" s="99"/>
      <c r="E35" s="99"/>
      <c r="F35" s="99"/>
      <c r="G35" s="99" t="s">
        <v>32</v>
      </c>
      <c r="H35" s="99" t="s">
        <v>32</v>
      </c>
      <c r="I35" s="99"/>
      <c r="J35" s="99"/>
      <c r="K35" s="99"/>
      <c r="L35" s="99"/>
      <c r="M35" s="99"/>
      <c r="N35" s="99" t="s">
        <v>32</v>
      </c>
      <c r="O35" s="99" t="s">
        <v>32</v>
      </c>
      <c r="P35" s="99"/>
      <c r="Q35" s="99"/>
      <c r="R35" s="99"/>
      <c r="S35" s="99"/>
      <c r="T35" s="99"/>
      <c r="U35" s="99" t="s">
        <v>32</v>
      </c>
      <c r="V35" s="99" t="s">
        <v>32</v>
      </c>
      <c r="W35" s="99" t="s">
        <v>32</v>
      </c>
      <c r="X35" s="99"/>
      <c r="Y35" s="99"/>
      <c r="Z35" s="99"/>
      <c r="AA35" s="99"/>
      <c r="AB35" s="99" t="s">
        <v>32</v>
      </c>
      <c r="AC35" s="99" t="s">
        <v>32</v>
      </c>
      <c r="AD35" s="99"/>
      <c r="AE35" s="99"/>
      <c r="AF35" s="99"/>
      <c r="AG35" s="100"/>
      <c r="AH35" s="95" t="s">
        <v>11</v>
      </c>
      <c r="AI35" s="116">
        <v>31</v>
      </c>
      <c r="AJ35" s="96" t="s">
        <v>15</v>
      </c>
      <c r="AK35" s="143">
        <f>AI36/AI35</f>
        <v>0.29032258064516131</v>
      </c>
    </row>
    <row r="36" spans="1:37" ht="25.15" customHeight="1" x14ac:dyDescent="0.4">
      <c r="A36" s="147"/>
      <c r="B36" s="6" t="s">
        <v>27</v>
      </c>
      <c r="C36" s="101"/>
      <c r="D36" s="102"/>
      <c r="E36" s="102"/>
      <c r="F36" s="102"/>
      <c r="G36" s="102">
        <v>3</v>
      </c>
      <c r="H36" s="102">
        <v>4</v>
      </c>
      <c r="I36" s="102"/>
      <c r="J36" s="102"/>
      <c r="K36" s="102"/>
      <c r="L36" s="102"/>
      <c r="M36" s="102"/>
      <c r="N36" s="102">
        <v>5</v>
      </c>
      <c r="O36" s="102">
        <v>6</v>
      </c>
      <c r="P36" s="102"/>
      <c r="Q36" s="102"/>
      <c r="R36" s="102"/>
      <c r="S36" s="102"/>
      <c r="T36" s="102"/>
      <c r="U36" s="102">
        <v>7</v>
      </c>
      <c r="V36" s="102">
        <v>8</v>
      </c>
      <c r="W36" s="102">
        <v>9</v>
      </c>
      <c r="X36" s="102"/>
      <c r="Y36" s="102"/>
      <c r="Z36" s="102"/>
      <c r="AA36" s="102"/>
      <c r="AB36" s="102">
        <v>10</v>
      </c>
      <c r="AC36" s="102">
        <v>11</v>
      </c>
      <c r="AD36" s="102"/>
      <c r="AE36" s="102"/>
      <c r="AF36" s="102"/>
      <c r="AG36" s="103"/>
      <c r="AH36" s="48" t="s">
        <v>12</v>
      </c>
      <c r="AI36" s="111">
        <v>9</v>
      </c>
      <c r="AJ36" s="49" t="s">
        <v>15</v>
      </c>
      <c r="AK36" s="143"/>
    </row>
    <row r="37" spans="1:37" ht="25.15" customHeight="1" x14ac:dyDescent="0.4">
      <c r="A37" s="147"/>
      <c r="B37" s="7" t="s">
        <v>31</v>
      </c>
      <c r="C37" s="98"/>
      <c r="D37" s="99"/>
      <c r="E37" s="99"/>
      <c r="F37" s="99"/>
      <c r="G37" s="99" t="s">
        <v>32</v>
      </c>
      <c r="H37" s="99" t="s">
        <v>32</v>
      </c>
      <c r="I37" s="99"/>
      <c r="J37" s="99"/>
      <c r="K37" s="99"/>
      <c r="L37" s="99"/>
      <c r="M37" s="99"/>
      <c r="N37" s="99"/>
      <c r="O37" s="99" t="s">
        <v>32</v>
      </c>
      <c r="P37" s="99"/>
      <c r="Q37" s="99"/>
      <c r="R37" s="99"/>
      <c r="S37" s="99"/>
      <c r="T37" s="99" t="s">
        <v>32</v>
      </c>
      <c r="U37" s="99" t="s">
        <v>32</v>
      </c>
      <c r="V37" s="99" t="s">
        <v>32</v>
      </c>
      <c r="W37" s="99" t="s">
        <v>32</v>
      </c>
      <c r="X37" s="99"/>
      <c r="Y37" s="99"/>
      <c r="Z37" s="99"/>
      <c r="AA37" s="99"/>
      <c r="AB37" s="99" t="s">
        <v>32</v>
      </c>
      <c r="AC37" s="99" t="s">
        <v>32</v>
      </c>
      <c r="AD37" s="99"/>
      <c r="AE37" s="99"/>
      <c r="AF37" s="99"/>
      <c r="AG37" s="100"/>
      <c r="AH37" s="11" t="s">
        <v>13</v>
      </c>
      <c r="AI37" s="117">
        <v>31</v>
      </c>
      <c r="AJ37" s="12" t="s">
        <v>15</v>
      </c>
      <c r="AK37" s="144">
        <f>AI38/AI37</f>
        <v>0.29032258064516131</v>
      </c>
    </row>
    <row r="38" spans="1:37" ht="25.15" customHeight="1" x14ac:dyDescent="0.4">
      <c r="A38" s="146"/>
      <c r="B38" s="8" t="s">
        <v>28</v>
      </c>
      <c r="C38" s="112"/>
      <c r="D38" s="113"/>
      <c r="E38" s="113"/>
      <c r="F38" s="113"/>
      <c r="G38" s="113">
        <v>3</v>
      </c>
      <c r="H38" s="113">
        <v>4</v>
      </c>
      <c r="I38" s="113"/>
      <c r="J38" s="113"/>
      <c r="K38" s="113"/>
      <c r="L38" s="113"/>
      <c r="M38" s="113"/>
      <c r="N38" s="113"/>
      <c r="O38" s="113">
        <v>5</v>
      </c>
      <c r="P38" s="113"/>
      <c r="Q38" s="113"/>
      <c r="R38" s="113"/>
      <c r="S38" s="113"/>
      <c r="T38" s="113">
        <v>6</v>
      </c>
      <c r="U38" s="113">
        <v>7</v>
      </c>
      <c r="V38" s="113">
        <v>8</v>
      </c>
      <c r="W38" s="113">
        <v>9</v>
      </c>
      <c r="X38" s="113"/>
      <c r="Y38" s="113"/>
      <c r="Z38" s="113"/>
      <c r="AA38" s="113"/>
      <c r="AB38" s="113">
        <v>10</v>
      </c>
      <c r="AC38" s="113">
        <v>11</v>
      </c>
      <c r="AD38" s="113"/>
      <c r="AE38" s="113"/>
      <c r="AF38" s="113"/>
      <c r="AG38" s="114"/>
      <c r="AH38" s="93" t="s">
        <v>14</v>
      </c>
      <c r="AI38" s="119">
        <v>9</v>
      </c>
      <c r="AJ38" s="94" t="s">
        <v>15</v>
      </c>
      <c r="AK38" s="144"/>
    </row>
    <row r="39" spans="1:37" ht="25.15" customHeight="1" x14ac:dyDescent="0.4">
      <c r="A39" s="145" t="s">
        <v>84</v>
      </c>
      <c r="B39" s="4" t="s">
        <v>24</v>
      </c>
      <c r="C39" s="18">
        <v>1</v>
      </c>
      <c r="D39" s="21">
        <f t="shared" ref="D39:S39" si="4">C39+1</f>
        <v>2</v>
      </c>
      <c r="E39" s="21">
        <f t="shared" si="4"/>
        <v>3</v>
      </c>
      <c r="F39" s="13">
        <f t="shared" si="4"/>
        <v>4</v>
      </c>
      <c r="G39" s="13">
        <f t="shared" si="4"/>
        <v>5</v>
      </c>
      <c r="H39" s="13">
        <f t="shared" si="4"/>
        <v>6</v>
      </c>
      <c r="I39" s="13">
        <f t="shared" si="4"/>
        <v>7</v>
      </c>
      <c r="J39" s="13">
        <f t="shared" si="4"/>
        <v>8</v>
      </c>
      <c r="K39" s="21">
        <f t="shared" si="4"/>
        <v>9</v>
      </c>
      <c r="L39" s="21">
        <f t="shared" si="4"/>
        <v>10</v>
      </c>
      <c r="M39" s="21">
        <f t="shared" si="4"/>
        <v>11</v>
      </c>
      <c r="N39" s="13">
        <f t="shared" si="4"/>
        <v>12</v>
      </c>
      <c r="O39" s="13">
        <f t="shared" si="4"/>
        <v>13</v>
      </c>
      <c r="P39" s="13">
        <f t="shared" si="4"/>
        <v>14</v>
      </c>
      <c r="Q39" s="13">
        <f t="shared" si="4"/>
        <v>15</v>
      </c>
      <c r="R39" s="21">
        <f t="shared" si="4"/>
        <v>16</v>
      </c>
      <c r="S39" s="21">
        <f t="shared" si="4"/>
        <v>17</v>
      </c>
      <c r="T39" s="13">
        <f t="shared" ref="T39:AF39" si="5">S39+1</f>
        <v>18</v>
      </c>
      <c r="U39" s="13">
        <f t="shared" si="5"/>
        <v>19</v>
      </c>
      <c r="V39" s="13">
        <f t="shared" si="5"/>
        <v>20</v>
      </c>
      <c r="W39" s="13">
        <f t="shared" si="5"/>
        <v>21</v>
      </c>
      <c r="X39" s="13">
        <f t="shared" si="5"/>
        <v>22</v>
      </c>
      <c r="Y39" s="21">
        <f t="shared" si="5"/>
        <v>23</v>
      </c>
      <c r="Z39" s="21">
        <f t="shared" si="5"/>
        <v>24</v>
      </c>
      <c r="AA39" s="13">
        <f t="shared" si="5"/>
        <v>25</v>
      </c>
      <c r="AB39" s="13">
        <f t="shared" si="5"/>
        <v>26</v>
      </c>
      <c r="AC39" s="13">
        <f t="shared" si="5"/>
        <v>27</v>
      </c>
      <c r="AD39" s="13">
        <f t="shared" si="5"/>
        <v>28</v>
      </c>
      <c r="AE39" s="13">
        <f t="shared" si="5"/>
        <v>29</v>
      </c>
      <c r="AF39" s="21">
        <f t="shared" si="5"/>
        <v>30</v>
      </c>
      <c r="AG39" s="27">
        <v>31</v>
      </c>
      <c r="AH39" s="142" t="str">
        <f>A39</f>
        <v>令和7年8月</v>
      </c>
      <c r="AI39" s="142"/>
      <c r="AJ39" s="142"/>
      <c r="AK39" s="142"/>
    </row>
    <row r="40" spans="1:37" ht="25.15" customHeight="1" x14ac:dyDescent="0.4">
      <c r="A40" s="147"/>
      <c r="B40" s="5" t="s">
        <v>25</v>
      </c>
      <c r="C40" s="28" t="s">
        <v>73</v>
      </c>
      <c r="D40" s="23" t="s">
        <v>68</v>
      </c>
      <c r="E40" s="23" t="s">
        <v>15</v>
      </c>
      <c r="F40" s="28" t="s">
        <v>33</v>
      </c>
      <c r="G40" s="28" t="s">
        <v>34</v>
      </c>
      <c r="H40" s="28" t="s">
        <v>35</v>
      </c>
      <c r="I40" s="28" t="s">
        <v>36</v>
      </c>
      <c r="J40" s="28" t="s">
        <v>37</v>
      </c>
      <c r="K40" s="23" t="s">
        <v>38</v>
      </c>
      <c r="L40" s="23" t="s">
        <v>15</v>
      </c>
      <c r="M40" s="23" t="s">
        <v>33</v>
      </c>
      <c r="N40" s="28" t="s">
        <v>34</v>
      </c>
      <c r="O40" s="28" t="s">
        <v>35</v>
      </c>
      <c r="P40" s="28" t="s">
        <v>36</v>
      </c>
      <c r="Q40" s="28" t="s">
        <v>37</v>
      </c>
      <c r="R40" s="23" t="s">
        <v>38</v>
      </c>
      <c r="S40" s="23" t="s">
        <v>15</v>
      </c>
      <c r="T40" s="28" t="s">
        <v>33</v>
      </c>
      <c r="U40" s="28" t="s">
        <v>34</v>
      </c>
      <c r="V40" s="28" t="s">
        <v>35</v>
      </c>
      <c r="W40" s="28" t="s">
        <v>36</v>
      </c>
      <c r="X40" s="28" t="s">
        <v>37</v>
      </c>
      <c r="Y40" s="23" t="s">
        <v>38</v>
      </c>
      <c r="Z40" s="23" t="s">
        <v>15</v>
      </c>
      <c r="AA40" s="28" t="s">
        <v>33</v>
      </c>
      <c r="AB40" s="28" t="s">
        <v>34</v>
      </c>
      <c r="AC40" s="28" t="s">
        <v>35</v>
      </c>
      <c r="AD40" s="28" t="s">
        <v>36</v>
      </c>
      <c r="AE40" s="28" t="s">
        <v>37</v>
      </c>
      <c r="AF40" s="23" t="s">
        <v>38</v>
      </c>
      <c r="AG40" s="23" t="s">
        <v>3</v>
      </c>
      <c r="AH40" s="145"/>
      <c r="AI40" s="145"/>
      <c r="AJ40" s="145"/>
      <c r="AK40" s="145"/>
    </row>
    <row r="41" spans="1:37" ht="25.15" customHeight="1" x14ac:dyDescent="0.4">
      <c r="A41" s="147"/>
      <c r="B41" s="6" t="s">
        <v>26</v>
      </c>
      <c r="C41" s="29"/>
      <c r="D41" s="31"/>
      <c r="E41" s="31"/>
      <c r="F41" s="30"/>
      <c r="G41" s="30"/>
      <c r="H41" s="30"/>
      <c r="I41" s="30"/>
      <c r="J41" s="30"/>
      <c r="K41" s="97"/>
      <c r="L41" s="31"/>
      <c r="M41" s="24" t="s">
        <v>5</v>
      </c>
      <c r="N41" s="16"/>
      <c r="O41" s="30"/>
      <c r="P41" s="30"/>
      <c r="Q41" s="30"/>
      <c r="R41" s="31"/>
      <c r="S41" s="31"/>
      <c r="T41" s="30"/>
      <c r="U41" s="30"/>
      <c r="V41" s="30"/>
      <c r="W41" s="30"/>
      <c r="X41" s="30"/>
      <c r="Y41" s="31"/>
      <c r="Z41" s="31"/>
      <c r="AA41" s="30"/>
      <c r="AB41" s="30"/>
      <c r="AC41" s="30"/>
      <c r="AD41" s="30"/>
      <c r="AE41" s="30"/>
      <c r="AF41" s="31"/>
      <c r="AG41" s="32"/>
      <c r="AH41" s="146" t="s">
        <v>132</v>
      </c>
      <c r="AI41" s="146"/>
      <c r="AJ41" s="146"/>
      <c r="AK41" s="146"/>
    </row>
    <row r="42" spans="1:37" ht="25.15" customHeight="1" x14ac:dyDescent="0.4">
      <c r="A42" s="147"/>
      <c r="B42" s="4" t="s">
        <v>30</v>
      </c>
      <c r="C42" s="98"/>
      <c r="D42" s="99" t="s">
        <v>32</v>
      </c>
      <c r="E42" s="99" t="s">
        <v>32</v>
      </c>
      <c r="F42" s="99"/>
      <c r="G42" s="99"/>
      <c r="H42" s="99"/>
      <c r="I42" s="99"/>
      <c r="J42" s="99"/>
      <c r="K42" s="99"/>
      <c r="L42" s="99" t="s">
        <v>32</v>
      </c>
      <c r="M42" s="99"/>
      <c r="N42" s="99"/>
      <c r="O42" s="99" t="s">
        <v>10</v>
      </c>
      <c r="P42" s="99" t="s">
        <v>10</v>
      </c>
      <c r="Q42" s="99" t="s">
        <v>10</v>
      </c>
      <c r="R42" s="99" t="s">
        <v>32</v>
      </c>
      <c r="S42" s="99" t="s">
        <v>32</v>
      </c>
      <c r="T42" s="99"/>
      <c r="U42" s="99"/>
      <c r="V42" s="99"/>
      <c r="W42" s="99"/>
      <c r="X42" s="99"/>
      <c r="Y42" s="99" t="s">
        <v>32</v>
      </c>
      <c r="Z42" s="99" t="s">
        <v>32</v>
      </c>
      <c r="AA42" s="99"/>
      <c r="AB42" s="99"/>
      <c r="AC42" s="99"/>
      <c r="AD42" s="99"/>
      <c r="AE42" s="99"/>
      <c r="AF42" s="99"/>
      <c r="AG42" s="100" t="s">
        <v>32</v>
      </c>
      <c r="AH42" s="9" t="s">
        <v>11</v>
      </c>
      <c r="AI42" s="110">
        <v>28</v>
      </c>
      <c r="AJ42" s="10" t="s">
        <v>15</v>
      </c>
      <c r="AK42" s="143">
        <f>AI43/AI42</f>
        <v>0.2857142857142857</v>
      </c>
    </row>
    <row r="43" spans="1:37" ht="25.15" customHeight="1" x14ac:dyDescent="0.4">
      <c r="A43" s="147"/>
      <c r="B43" s="6" t="s">
        <v>27</v>
      </c>
      <c r="C43" s="101"/>
      <c r="D43" s="102">
        <v>12</v>
      </c>
      <c r="E43" s="102">
        <v>13</v>
      </c>
      <c r="F43" s="102"/>
      <c r="G43" s="102"/>
      <c r="H43" s="102"/>
      <c r="I43" s="102"/>
      <c r="J43" s="102"/>
      <c r="K43" s="102"/>
      <c r="L43" s="102">
        <v>14</v>
      </c>
      <c r="M43" s="102"/>
      <c r="N43" s="102"/>
      <c r="O43" s="102"/>
      <c r="P43" s="102"/>
      <c r="Q43" s="102"/>
      <c r="R43" s="102">
        <v>15</v>
      </c>
      <c r="S43" s="102">
        <v>16</v>
      </c>
      <c r="T43" s="102"/>
      <c r="U43" s="102"/>
      <c r="V43" s="102"/>
      <c r="W43" s="102"/>
      <c r="X43" s="102"/>
      <c r="Y43" s="102">
        <v>17</v>
      </c>
      <c r="Z43" s="102">
        <v>18</v>
      </c>
      <c r="AA43" s="102"/>
      <c r="AB43" s="102"/>
      <c r="AC43" s="102"/>
      <c r="AD43" s="102"/>
      <c r="AE43" s="102"/>
      <c r="AF43" s="102"/>
      <c r="AG43" s="103">
        <v>19</v>
      </c>
      <c r="AH43" s="48" t="s">
        <v>12</v>
      </c>
      <c r="AI43" s="111">
        <v>8</v>
      </c>
      <c r="AJ43" s="49" t="s">
        <v>15</v>
      </c>
      <c r="AK43" s="143"/>
    </row>
    <row r="44" spans="1:37" ht="25.15" customHeight="1" x14ac:dyDescent="0.4">
      <c r="A44" s="147"/>
      <c r="B44" s="7" t="s">
        <v>31</v>
      </c>
      <c r="C44" s="98"/>
      <c r="D44" s="99"/>
      <c r="E44" s="99" t="s">
        <v>32</v>
      </c>
      <c r="F44" s="99"/>
      <c r="G44" s="99"/>
      <c r="H44" s="99"/>
      <c r="I44" s="99" t="s">
        <v>32</v>
      </c>
      <c r="J44" s="99"/>
      <c r="K44" s="99"/>
      <c r="L44" s="99" t="s">
        <v>32</v>
      </c>
      <c r="M44" s="99"/>
      <c r="N44" s="99"/>
      <c r="O44" s="99" t="s">
        <v>10</v>
      </c>
      <c r="P44" s="99" t="s">
        <v>10</v>
      </c>
      <c r="Q44" s="99" t="s">
        <v>10</v>
      </c>
      <c r="R44" s="99" t="s">
        <v>32</v>
      </c>
      <c r="S44" s="99" t="s">
        <v>32</v>
      </c>
      <c r="T44" s="99"/>
      <c r="U44" s="99"/>
      <c r="V44" s="99"/>
      <c r="W44" s="99"/>
      <c r="X44" s="99"/>
      <c r="Y44" s="99" t="s">
        <v>32</v>
      </c>
      <c r="Z44" s="99" t="s">
        <v>32</v>
      </c>
      <c r="AA44" s="99"/>
      <c r="AB44" s="99"/>
      <c r="AC44" s="99"/>
      <c r="AD44" s="99"/>
      <c r="AE44" s="99"/>
      <c r="AF44" s="99"/>
      <c r="AG44" s="100" t="s">
        <v>32</v>
      </c>
      <c r="AH44" s="11" t="s">
        <v>13</v>
      </c>
      <c r="AI44" s="117">
        <v>28</v>
      </c>
      <c r="AJ44" s="12" t="s">
        <v>15</v>
      </c>
      <c r="AK44" s="144">
        <f>AI45/AI44</f>
        <v>0.2857142857142857</v>
      </c>
    </row>
    <row r="45" spans="1:37" ht="25.15" customHeight="1" x14ac:dyDescent="0.4">
      <c r="A45" s="146"/>
      <c r="B45" s="8" t="s">
        <v>28</v>
      </c>
      <c r="C45" s="112"/>
      <c r="D45" s="113"/>
      <c r="E45" s="113">
        <v>12</v>
      </c>
      <c r="F45" s="113"/>
      <c r="G45" s="113"/>
      <c r="H45" s="113"/>
      <c r="I45" s="113">
        <v>13</v>
      </c>
      <c r="J45" s="113"/>
      <c r="K45" s="113"/>
      <c r="L45" s="113">
        <v>14</v>
      </c>
      <c r="M45" s="113"/>
      <c r="N45" s="113"/>
      <c r="O45" s="113"/>
      <c r="P45" s="113"/>
      <c r="Q45" s="113"/>
      <c r="R45" s="113">
        <v>15</v>
      </c>
      <c r="S45" s="113">
        <v>16</v>
      </c>
      <c r="T45" s="113"/>
      <c r="U45" s="113"/>
      <c r="V45" s="113"/>
      <c r="W45" s="113"/>
      <c r="X45" s="113"/>
      <c r="Y45" s="113">
        <v>17</v>
      </c>
      <c r="Z45" s="113">
        <v>18</v>
      </c>
      <c r="AA45" s="113"/>
      <c r="AB45" s="113"/>
      <c r="AC45" s="113"/>
      <c r="AD45" s="113"/>
      <c r="AE45" s="113"/>
      <c r="AF45" s="113"/>
      <c r="AG45" s="114">
        <v>19</v>
      </c>
      <c r="AH45" s="44" t="s">
        <v>14</v>
      </c>
      <c r="AI45" s="118">
        <v>8</v>
      </c>
      <c r="AJ45" s="45" t="s">
        <v>15</v>
      </c>
      <c r="AK45" s="144"/>
    </row>
    <row r="46" spans="1:37" ht="25.15" customHeight="1" x14ac:dyDescent="0.4">
      <c r="A46" s="145" t="s">
        <v>85</v>
      </c>
      <c r="B46" s="4" t="s">
        <v>24</v>
      </c>
      <c r="C46" s="34">
        <v>1</v>
      </c>
      <c r="D46" s="35">
        <f t="shared" ref="D46:S46" si="6">C46+1</f>
        <v>2</v>
      </c>
      <c r="E46" s="35">
        <f t="shared" si="6"/>
        <v>3</v>
      </c>
      <c r="F46" s="35">
        <f t="shared" si="6"/>
        <v>4</v>
      </c>
      <c r="G46" s="35">
        <f t="shared" si="6"/>
        <v>5</v>
      </c>
      <c r="H46" s="36">
        <f t="shared" si="6"/>
        <v>6</v>
      </c>
      <c r="I46" s="36">
        <f t="shared" si="6"/>
        <v>7</v>
      </c>
      <c r="J46" s="35">
        <f t="shared" si="6"/>
        <v>8</v>
      </c>
      <c r="K46" s="35">
        <f t="shared" si="6"/>
        <v>9</v>
      </c>
      <c r="L46" s="35">
        <f t="shared" si="6"/>
        <v>10</v>
      </c>
      <c r="M46" s="35">
        <f t="shared" si="6"/>
        <v>11</v>
      </c>
      <c r="N46" s="35">
        <f t="shared" si="6"/>
        <v>12</v>
      </c>
      <c r="O46" s="36">
        <f t="shared" si="6"/>
        <v>13</v>
      </c>
      <c r="P46" s="36">
        <f t="shared" si="6"/>
        <v>14</v>
      </c>
      <c r="Q46" s="36">
        <f t="shared" si="6"/>
        <v>15</v>
      </c>
      <c r="R46" s="35">
        <f t="shared" si="6"/>
        <v>16</v>
      </c>
      <c r="S46" s="35">
        <f t="shared" si="6"/>
        <v>17</v>
      </c>
      <c r="T46" s="35">
        <f t="shared" ref="T46:AF46" si="7">S46+1</f>
        <v>18</v>
      </c>
      <c r="U46" s="35">
        <f t="shared" si="7"/>
        <v>19</v>
      </c>
      <c r="V46" s="36">
        <f t="shared" si="7"/>
        <v>20</v>
      </c>
      <c r="W46" s="36">
        <f t="shared" si="7"/>
        <v>21</v>
      </c>
      <c r="X46" s="35">
        <f t="shared" si="7"/>
        <v>22</v>
      </c>
      <c r="Y46" s="36">
        <f t="shared" si="7"/>
        <v>23</v>
      </c>
      <c r="Z46" s="35">
        <f t="shared" si="7"/>
        <v>24</v>
      </c>
      <c r="AA46" s="35">
        <f t="shared" si="7"/>
        <v>25</v>
      </c>
      <c r="AB46" s="35">
        <f t="shared" si="7"/>
        <v>26</v>
      </c>
      <c r="AC46" s="36">
        <f t="shared" si="7"/>
        <v>27</v>
      </c>
      <c r="AD46" s="36">
        <f t="shared" si="7"/>
        <v>28</v>
      </c>
      <c r="AE46" s="35">
        <f t="shared" si="7"/>
        <v>29</v>
      </c>
      <c r="AF46" s="35">
        <f t="shared" si="7"/>
        <v>30</v>
      </c>
      <c r="AG46" s="37"/>
      <c r="AH46" s="142" t="str">
        <f>A46</f>
        <v>令和7年9月</v>
      </c>
      <c r="AI46" s="142"/>
      <c r="AJ46" s="142"/>
      <c r="AK46" s="142"/>
    </row>
    <row r="47" spans="1:37" ht="25.15" customHeight="1" x14ac:dyDescent="0.4">
      <c r="A47" s="147"/>
      <c r="B47" s="5" t="s">
        <v>25</v>
      </c>
      <c r="C47" s="28" t="s">
        <v>72</v>
      </c>
      <c r="D47" s="28" t="s">
        <v>116</v>
      </c>
      <c r="E47" s="28" t="s">
        <v>35</v>
      </c>
      <c r="F47" s="28" t="s">
        <v>36</v>
      </c>
      <c r="G47" s="28" t="s">
        <v>37</v>
      </c>
      <c r="H47" s="23" t="s">
        <v>38</v>
      </c>
      <c r="I47" s="23" t="s">
        <v>15</v>
      </c>
      <c r="J47" s="28" t="s">
        <v>33</v>
      </c>
      <c r="K47" s="28" t="s">
        <v>34</v>
      </c>
      <c r="L47" s="28" t="s">
        <v>35</v>
      </c>
      <c r="M47" s="28" t="s">
        <v>36</v>
      </c>
      <c r="N47" s="28" t="s">
        <v>37</v>
      </c>
      <c r="O47" s="23" t="s">
        <v>38</v>
      </c>
      <c r="P47" s="23" t="s">
        <v>15</v>
      </c>
      <c r="Q47" s="23" t="s">
        <v>33</v>
      </c>
      <c r="R47" s="28" t="s">
        <v>34</v>
      </c>
      <c r="S47" s="28" t="s">
        <v>35</v>
      </c>
      <c r="T47" s="28" t="s">
        <v>36</v>
      </c>
      <c r="U47" s="28" t="s">
        <v>37</v>
      </c>
      <c r="V47" s="23" t="s">
        <v>38</v>
      </c>
      <c r="W47" s="23" t="s">
        <v>15</v>
      </c>
      <c r="X47" s="28" t="s">
        <v>33</v>
      </c>
      <c r="Y47" s="23" t="s">
        <v>34</v>
      </c>
      <c r="Z47" s="28" t="s">
        <v>35</v>
      </c>
      <c r="AA47" s="28" t="s">
        <v>36</v>
      </c>
      <c r="AB47" s="28" t="s">
        <v>37</v>
      </c>
      <c r="AC47" s="23" t="s">
        <v>38</v>
      </c>
      <c r="AD47" s="23" t="s">
        <v>15</v>
      </c>
      <c r="AE47" s="28" t="s">
        <v>33</v>
      </c>
      <c r="AF47" s="28" t="s">
        <v>92</v>
      </c>
      <c r="AG47" s="38"/>
      <c r="AH47" s="142"/>
      <c r="AI47" s="142"/>
      <c r="AJ47" s="142"/>
      <c r="AK47" s="142"/>
    </row>
    <row r="48" spans="1:37" ht="25.15" customHeight="1" x14ac:dyDescent="0.4">
      <c r="A48" s="147"/>
      <c r="B48" s="6" t="s">
        <v>26</v>
      </c>
      <c r="C48" s="29"/>
      <c r="D48" s="30"/>
      <c r="E48" s="30"/>
      <c r="F48" s="30"/>
      <c r="G48" s="30"/>
      <c r="H48" s="31"/>
      <c r="I48" s="31"/>
      <c r="J48" s="30"/>
      <c r="K48" s="30"/>
      <c r="L48" s="30"/>
      <c r="M48" s="30"/>
      <c r="N48" s="30"/>
      <c r="O48" s="31"/>
      <c r="P48" s="31"/>
      <c r="Q48" s="24" t="s">
        <v>5</v>
      </c>
      <c r="R48" s="16"/>
      <c r="S48" s="30"/>
      <c r="T48" s="30"/>
      <c r="U48" s="16"/>
      <c r="V48" s="24"/>
      <c r="W48" s="31"/>
      <c r="X48" s="30"/>
      <c r="Y48" s="24" t="s">
        <v>5</v>
      </c>
      <c r="Z48" s="30"/>
      <c r="AA48" s="30"/>
      <c r="AB48" s="30"/>
      <c r="AC48" s="31"/>
      <c r="AD48" s="31"/>
      <c r="AE48" s="30"/>
      <c r="AF48" s="30"/>
      <c r="AG48" s="33"/>
      <c r="AH48" s="142"/>
      <c r="AI48" s="142"/>
      <c r="AJ48" s="142"/>
      <c r="AK48" s="142"/>
    </row>
    <row r="49" spans="1:37" ht="25.15" customHeight="1" x14ac:dyDescent="0.4">
      <c r="A49" s="147"/>
      <c r="B49" s="4" t="s">
        <v>30</v>
      </c>
      <c r="C49" s="98"/>
      <c r="D49" s="99"/>
      <c r="E49" s="99"/>
      <c r="F49" s="99"/>
      <c r="G49" s="99"/>
      <c r="H49" s="99" t="s">
        <v>32</v>
      </c>
      <c r="I49" s="99" t="s">
        <v>32</v>
      </c>
      <c r="J49" s="99"/>
      <c r="K49" s="99"/>
      <c r="L49" s="99"/>
      <c r="M49" s="99"/>
      <c r="N49" s="99"/>
      <c r="O49" s="99" t="s">
        <v>32</v>
      </c>
      <c r="P49" s="99" t="s">
        <v>32</v>
      </c>
      <c r="Q49" s="99" t="s">
        <v>32</v>
      </c>
      <c r="R49" s="99"/>
      <c r="S49" s="99"/>
      <c r="T49" s="99"/>
      <c r="U49" s="99"/>
      <c r="V49" s="99" t="s">
        <v>32</v>
      </c>
      <c r="W49" s="99" t="s">
        <v>32</v>
      </c>
      <c r="X49" s="99"/>
      <c r="Y49" s="99"/>
      <c r="Z49" s="99"/>
      <c r="AA49" s="99"/>
      <c r="AB49" s="99"/>
      <c r="AC49" s="99" t="s">
        <v>32</v>
      </c>
      <c r="AD49" s="99" t="s">
        <v>32</v>
      </c>
      <c r="AE49" s="99"/>
      <c r="AF49" s="99"/>
      <c r="AG49" s="100"/>
      <c r="AH49" s="9" t="s">
        <v>11</v>
      </c>
      <c r="AI49" s="110">
        <v>30</v>
      </c>
      <c r="AJ49" s="10" t="s">
        <v>15</v>
      </c>
      <c r="AK49" s="143">
        <f>AI50/AI49</f>
        <v>0.3</v>
      </c>
    </row>
    <row r="50" spans="1:37" ht="25.15" customHeight="1" x14ac:dyDescent="0.4">
      <c r="A50" s="147"/>
      <c r="B50" s="6" t="s">
        <v>27</v>
      </c>
      <c r="C50" s="101"/>
      <c r="D50" s="102"/>
      <c r="E50" s="102"/>
      <c r="F50" s="102"/>
      <c r="G50" s="102"/>
      <c r="H50" s="102">
        <v>20</v>
      </c>
      <c r="I50" s="102">
        <v>21</v>
      </c>
      <c r="J50" s="102"/>
      <c r="K50" s="102"/>
      <c r="L50" s="102"/>
      <c r="M50" s="102"/>
      <c r="N50" s="102"/>
      <c r="O50" s="102">
        <v>22</v>
      </c>
      <c r="P50" s="102">
        <v>23</v>
      </c>
      <c r="Q50" s="102">
        <v>24</v>
      </c>
      <c r="R50" s="102"/>
      <c r="S50" s="102"/>
      <c r="T50" s="102"/>
      <c r="U50" s="102"/>
      <c r="V50" s="102">
        <v>25</v>
      </c>
      <c r="W50" s="102">
        <v>26</v>
      </c>
      <c r="X50" s="102"/>
      <c r="Y50" s="102"/>
      <c r="Z50" s="102"/>
      <c r="AA50" s="102"/>
      <c r="AB50" s="102"/>
      <c r="AC50" s="102">
        <v>27</v>
      </c>
      <c r="AD50" s="102">
        <v>28</v>
      </c>
      <c r="AE50" s="102"/>
      <c r="AF50" s="102"/>
      <c r="AG50" s="103"/>
      <c r="AH50" s="48" t="s">
        <v>12</v>
      </c>
      <c r="AI50" s="111">
        <v>9</v>
      </c>
      <c r="AJ50" s="49" t="s">
        <v>15</v>
      </c>
      <c r="AK50" s="143"/>
    </row>
    <row r="51" spans="1:37" ht="25.15" customHeight="1" x14ac:dyDescent="0.4">
      <c r="A51" s="147"/>
      <c r="B51" s="7" t="s">
        <v>31</v>
      </c>
      <c r="C51" s="98"/>
      <c r="D51" s="99"/>
      <c r="E51" s="99"/>
      <c r="F51" s="99"/>
      <c r="G51" s="99"/>
      <c r="H51" s="99" t="s">
        <v>32</v>
      </c>
      <c r="I51" s="99" t="s">
        <v>32</v>
      </c>
      <c r="J51" s="99"/>
      <c r="K51" s="99"/>
      <c r="L51" s="99"/>
      <c r="M51" s="99"/>
      <c r="N51" s="99"/>
      <c r="O51" s="99"/>
      <c r="P51" s="99" t="s">
        <v>32</v>
      </c>
      <c r="Q51" s="99" t="s">
        <v>32</v>
      </c>
      <c r="R51" s="99"/>
      <c r="S51" s="99"/>
      <c r="T51" s="99"/>
      <c r="U51" s="99"/>
      <c r="V51" s="99" t="s">
        <v>32</v>
      </c>
      <c r="W51" s="99" t="s">
        <v>32</v>
      </c>
      <c r="X51" s="99"/>
      <c r="Y51" s="99" t="s">
        <v>32</v>
      </c>
      <c r="Z51" s="99"/>
      <c r="AA51" s="99"/>
      <c r="AB51" s="99"/>
      <c r="AC51" s="99" t="s">
        <v>32</v>
      </c>
      <c r="AD51" s="99" t="s">
        <v>32</v>
      </c>
      <c r="AE51" s="99"/>
      <c r="AF51" s="99"/>
      <c r="AG51" s="100"/>
      <c r="AH51" s="11" t="s">
        <v>13</v>
      </c>
      <c r="AI51" s="117">
        <v>30</v>
      </c>
      <c r="AJ51" s="12" t="s">
        <v>15</v>
      </c>
      <c r="AK51" s="144">
        <f>AI52/AI51</f>
        <v>0.3</v>
      </c>
    </row>
    <row r="52" spans="1:37" ht="25.15" customHeight="1" x14ac:dyDescent="0.4">
      <c r="A52" s="146"/>
      <c r="B52" s="8" t="s">
        <v>28</v>
      </c>
      <c r="C52" s="112"/>
      <c r="D52" s="113"/>
      <c r="E52" s="113"/>
      <c r="F52" s="113"/>
      <c r="G52" s="113"/>
      <c r="H52" s="113">
        <v>20</v>
      </c>
      <c r="I52" s="113">
        <v>21</v>
      </c>
      <c r="J52" s="113"/>
      <c r="K52" s="113"/>
      <c r="L52" s="113"/>
      <c r="M52" s="113"/>
      <c r="N52" s="113"/>
      <c r="O52" s="113"/>
      <c r="P52" s="113">
        <v>22</v>
      </c>
      <c r="Q52" s="113">
        <v>23</v>
      </c>
      <c r="R52" s="113"/>
      <c r="S52" s="113"/>
      <c r="T52" s="113"/>
      <c r="U52" s="113"/>
      <c r="V52" s="113">
        <v>24</v>
      </c>
      <c r="W52" s="113">
        <v>25</v>
      </c>
      <c r="X52" s="113"/>
      <c r="Y52" s="113">
        <v>26</v>
      </c>
      <c r="Z52" s="113"/>
      <c r="AA52" s="113"/>
      <c r="AB52" s="113"/>
      <c r="AC52" s="113">
        <v>27</v>
      </c>
      <c r="AD52" s="113">
        <v>28</v>
      </c>
      <c r="AE52" s="113"/>
      <c r="AF52" s="113"/>
      <c r="AG52" s="114"/>
      <c r="AH52" s="93" t="s">
        <v>14</v>
      </c>
      <c r="AI52" s="119">
        <v>9</v>
      </c>
      <c r="AJ52" s="94" t="s">
        <v>15</v>
      </c>
      <c r="AK52" s="144"/>
    </row>
    <row r="53" spans="1:37" ht="25.15" customHeight="1" x14ac:dyDescent="0.4">
      <c r="A53" s="145" t="s">
        <v>86</v>
      </c>
      <c r="B53" s="4" t="s">
        <v>24</v>
      </c>
      <c r="C53" s="34">
        <v>1</v>
      </c>
      <c r="D53" s="35">
        <f t="shared" ref="D53:S53" si="8">C53+1</f>
        <v>2</v>
      </c>
      <c r="E53" s="35">
        <f t="shared" si="8"/>
        <v>3</v>
      </c>
      <c r="F53" s="36">
        <f t="shared" si="8"/>
        <v>4</v>
      </c>
      <c r="G53" s="36">
        <f t="shared" si="8"/>
        <v>5</v>
      </c>
      <c r="H53" s="35">
        <f t="shared" si="8"/>
        <v>6</v>
      </c>
      <c r="I53" s="35">
        <f t="shared" si="8"/>
        <v>7</v>
      </c>
      <c r="J53" s="35">
        <f t="shared" si="8"/>
        <v>8</v>
      </c>
      <c r="K53" s="35">
        <f t="shared" si="8"/>
        <v>9</v>
      </c>
      <c r="L53" s="35">
        <f t="shared" si="8"/>
        <v>10</v>
      </c>
      <c r="M53" s="36">
        <f t="shared" si="8"/>
        <v>11</v>
      </c>
      <c r="N53" s="36">
        <f t="shared" si="8"/>
        <v>12</v>
      </c>
      <c r="O53" s="36">
        <f t="shared" si="8"/>
        <v>13</v>
      </c>
      <c r="P53" s="35">
        <f t="shared" si="8"/>
        <v>14</v>
      </c>
      <c r="Q53" s="35">
        <f t="shared" si="8"/>
        <v>15</v>
      </c>
      <c r="R53" s="35">
        <f t="shared" si="8"/>
        <v>16</v>
      </c>
      <c r="S53" s="35">
        <f t="shared" si="8"/>
        <v>17</v>
      </c>
      <c r="T53" s="36">
        <f t="shared" ref="T53:AF53" si="9">S53+1</f>
        <v>18</v>
      </c>
      <c r="U53" s="36">
        <f t="shared" si="9"/>
        <v>19</v>
      </c>
      <c r="V53" s="35">
        <f t="shared" si="9"/>
        <v>20</v>
      </c>
      <c r="W53" s="35">
        <f t="shared" si="9"/>
        <v>21</v>
      </c>
      <c r="X53" s="35">
        <f t="shared" si="9"/>
        <v>22</v>
      </c>
      <c r="Y53" s="35">
        <f t="shared" si="9"/>
        <v>23</v>
      </c>
      <c r="Z53" s="35">
        <f t="shared" si="9"/>
        <v>24</v>
      </c>
      <c r="AA53" s="36">
        <f t="shared" si="9"/>
        <v>25</v>
      </c>
      <c r="AB53" s="36">
        <f t="shared" si="9"/>
        <v>26</v>
      </c>
      <c r="AC53" s="35">
        <f t="shared" si="9"/>
        <v>27</v>
      </c>
      <c r="AD53" s="35">
        <f t="shared" si="9"/>
        <v>28</v>
      </c>
      <c r="AE53" s="35">
        <f t="shared" si="9"/>
        <v>29</v>
      </c>
      <c r="AF53" s="35">
        <f t="shared" si="9"/>
        <v>30</v>
      </c>
      <c r="AG53" s="37">
        <v>31</v>
      </c>
      <c r="AH53" s="142" t="str">
        <f>A53</f>
        <v>令和7年10月</v>
      </c>
      <c r="AI53" s="142"/>
      <c r="AJ53" s="142"/>
      <c r="AK53" s="142"/>
    </row>
    <row r="54" spans="1:37" ht="25.15" customHeight="1" x14ac:dyDescent="0.4">
      <c r="A54" s="147"/>
      <c r="B54" s="5" t="s">
        <v>25</v>
      </c>
      <c r="C54" s="28" t="s">
        <v>70</v>
      </c>
      <c r="D54" s="28" t="s">
        <v>74</v>
      </c>
      <c r="E54" s="28" t="s">
        <v>37</v>
      </c>
      <c r="F54" s="23" t="s">
        <v>38</v>
      </c>
      <c r="G54" s="23" t="s">
        <v>15</v>
      </c>
      <c r="H54" s="28" t="s">
        <v>33</v>
      </c>
      <c r="I54" s="28" t="s">
        <v>34</v>
      </c>
      <c r="J54" s="28" t="s">
        <v>35</v>
      </c>
      <c r="K54" s="28" t="s">
        <v>36</v>
      </c>
      <c r="L54" s="28" t="s">
        <v>37</v>
      </c>
      <c r="M54" s="23" t="s">
        <v>38</v>
      </c>
      <c r="N54" s="23" t="s">
        <v>15</v>
      </c>
      <c r="O54" s="23" t="s">
        <v>33</v>
      </c>
      <c r="P54" s="28" t="s">
        <v>34</v>
      </c>
      <c r="Q54" s="28" t="s">
        <v>35</v>
      </c>
      <c r="R54" s="28" t="s">
        <v>36</v>
      </c>
      <c r="S54" s="28" t="s">
        <v>37</v>
      </c>
      <c r="T54" s="23" t="s">
        <v>38</v>
      </c>
      <c r="U54" s="23" t="s">
        <v>15</v>
      </c>
      <c r="V54" s="28" t="s">
        <v>33</v>
      </c>
      <c r="W54" s="28" t="s">
        <v>34</v>
      </c>
      <c r="X54" s="28" t="s">
        <v>35</v>
      </c>
      <c r="Y54" s="28" t="s">
        <v>36</v>
      </c>
      <c r="Z54" s="28" t="s">
        <v>37</v>
      </c>
      <c r="AA54" s="23" t="s">
        <v>38</v>
      </c>
      <c r="AB54" s="23" t="s">
        <v>15</v>
      </c>
      <c r="AC54" s="28" t="s">
        <v>33</v>
      </c>
      <c r="AD54" s="28" t="s">
        <v>34</v>
      </c>
      <c r="AE54" s="28" t="s">
        <v>35</v>
      </c>
      <c r="AF54" s="28" t="s">
        <v>36</v>
      </c>
      <c r="AG54" s="28" t="s">
        <v>73</v>
      </c>
      <c r="AH54" s="142"/>
      <c r="AI54" s="142"/>
      <c r="AJ54" s="142"/>
      <c r="AK54" s="142"/>
    </row>
    <row r="55" spans="1:37" ht="25.15" customHeight="1" x14ac:dyDescent="0.4">
      <c r="A55" s="147"/>
      <c r="B55" s="6" t="s">
        <v>26</v>
      </c>
      <c r="C55" s="29"/>
      <c r="D55" s="30"/>
      <c r="E55" s="30"/>
      <c r="F55" s="31"/>
      <c r="G55" s="31"/>
      <c r="H55" s="30"/>
      <c r="I55" s="30"/>
      <c r="J55" s="30"/>
      <c r="K55" s="30"/>
      <c r="L55" s="16"/>
      <c r="M55" s="31"/>
      <c r="N55" s="31"/>
      <c r="O55" s="24" t="s">
        <v>5</v>
      </c>
      <c r="P55" s="16"/>
      <c r="Q55" s="30"/>
      <c r="R55" s="30"/>
      <c r="S55" s="30"/>
      <c r="T55" s="31"/>
      <c r="U55" s="31"/>
      <c r="V55" s="30"/>
      <c r="W55" s="30"/>
      <c r="X55" s="30"/>
      <c r="Y55" s="30"/>
      <c r="Z55" s="30"/>
      <c r="AA55" s="31"/>
      <c r="AB55" s="31"/>
      <c r="AC55" s="30"/>
      <c r="AD55" s="30"/>
      <c r="AE55" s="30"/>
      <c r="AF55" s="30"/>
      <c r="AG55" s="33"/>
      <c r="AH55" s="142"/>
      <c r="AI55" s="142"/>
      <c r="AJ55" s="142"/>
      <c r="AK55" s="142"/>
    </row>
    <row r="56" spans="1:37" ht="25.15" customHeight="1" x14ac:dyDescent="0.4">
      <c r="A56" s="147"/>
      <c r="B56" s="4" t="s">
        <v>30</v>
      </c>
      <c r="C56" s="98"/>
      <c r="D56" s="99"/>
      <c r="E56" s="99"/>
      <c r="F56" s="99" t="s">
        <v>32</v>
      </c>
      <c r="G56" s="99" t="s">
        <v>32</v>
      </c>
      <c r="H56" s="99"/>
      <c r="I56" s="99"/>
      <c r="J56" s="99"/>
      <c r="K56" s="99"/>
      <c r="L56" s="99"/>
      <c r="M56" s="99" t="s">
        <v>32</v>
      </c>
      <c r="N56" s="99" t="s">
        <v>32</v>
      </c>
      <c r="O56" s="99" t="s">
        <v>32</v>
      </c>
      <c r="P56" s="99"/>
      <c r="Q56" s="99"/>
      <c r="R56" s="99"/>
      <c r="S56" s="99"/>
      <c r="T56" s="99" t="s">
        <v>32</v>
      </c>
      <c r="U56" s="99" t="s">
        <v>32</v>
      </c>
      <c r="V56" s="99"/>
      <c r="W56" s="99"/>
      <c r="X56" s="99"/>
      <c r="Y56" s="99"/>
      <c r="Z56" s="99"/>
      <c r="AA56" s="99" t="s">
        <v>32</v>
      </c>
      <c r="AB56" s="99" t="s">
        <v>32</v>
      </c>
      <c r="AC56" s="99"/>
      <c r="AD56" s="99"/>
      <c r="AE56" s="99"/>
      <c r="AF56" s="99"/>
      <c r="AG56" s="100"/>
      <c r="AH56" s="9" t="s">
        <v>11</v>
      </c>
      <c r="AI56" s="110">
        <v>31</v>
      </c>
      <c r="AJ56" s="10" t="s">
        <v>15</v>
      </c>
      <c r="AK56" s="143">
        <f>AI57/AI56</f>
        <v>0.29032258064516131</v>
      </c>
    </row>
    <row r="57" spans="1:37" ht="25.15" customHeight="1" x14ac:dyDescent="0.4">
      <c r="A57" s="147"/>
      <c r="B57" s="6" t="s">
        <v>27</v>
      </c>
      <c r="C57" s="101"/>
      <c r="D57" s="102"/>
      <c r="E57" s="102"/>
      <c r="F57" s="102">
        <v>29</v>
      </c>
      <c r="G57" s="102">
        <v>30</v>
      </c>
      <c r="H57" s="102"/>
      <c r="I57" s="102"/>
      <c r="J57" s="102"/>
      <c r="K57" s="102"/>
      <c r="L57" s="102"/>
      <c r="M57" s="102">
        <v>31</v>
      </c>
      <c r="N57" s="102">
        <v>32</v>
      </c>
      <c r="O57" s="102">
        <v>33</v>
      </c>
      <c r="P57" s="102"/>
      <c r="Q57" s="102"/>
      <c r="R57" s="102"/>
      <c r="S57" s="102"/>
      <c r="T57" s="102">
        <v>34</v>
      </c>
      <c r="U57" s="102">
        <v>35</v>
      </c>
      <c r="V57" s="102"/>
      <c r="W57" s="102"/>
      <c r="X57" s="102"/>
      <c r="Y57" s="102"/>
      <c r="Z57" s="102"/>
      <c r="AA57" s="102">
        <v>36</v>
      </c>
      <c r="AB57" s="102">
        <v>37</v>
      </c>
      <c r="AC57" s="102"/>
      <c r="AD57" s="102"/>
      <c r="AE57" s="102"/>
      <c r="AF57" s="102"/>
      <c r="AG57" s="103"/>
      <c r="AH57" s="48" t="s">
        <v>12</v>
      </c>
      <c r="AI57" s="111">
        <v>9</v>
      </c>
      <c r="AJ57" s="49" t="s">
        <v>15</v>
      </c>
      <c r="AK57" s="143"/>
    </row>
    <row r="58" spans="1:37" ht="25.15" customHeight="1" x14ac:dyDescent="0.4">
      <c r="A58" s="147"/>
      <c r="B58" s="7" t="s">
        <v>31</v>
      </c>
      <c r="C58" s="98"/>
      <c r="D58" s="99"/>
      <c r="E58" s="99"/>
      <c r="F58" s="99" t="s">
        <v>32</v>
      </c>
      <c r="G58" s="99" t="s">
        <v>32</v>
      </c>
      <c r="H58" s="99"/>
      <c r="I58" s="99"/>
      <c r="J58" s="99"/>
      <c r="K58" s="99"/>
      <c r="L58" s="99"/>
      <c r="M58" s="99" t="s">
        <v>32</v>
      </c>
      <c r="N58" s="99" t="s">
        <v>32</v>
      </c>
      <c r="O58" s="99" t="s">
        <v>32</v>
      </c>
      <c r="P58" s="99"/>
      <c r="Q58" s="99"/>
      <c r="R58" s="99"/>
      <c r="S58" s="99"/>
      <c r="T58" s="99" t="s">
        <v>32</v>
      </c>
      <c r="U58" s="99" t="s">
        <v>32</v>
      </c>
      <c r="V58" s="99"/>
      <c r="W58" s="99"/>
      <c r="X58" s="99"/>
      <c r="Y58" s="99"/>
      <c r="Z58" s="99"/>
      <c r="AA58" s="99" t="s">
        <v>32</v>
      </c>
      <c r="AB58" s="99" t="s">
        <v>32</v>
      </c>
      <c r="AC58" s="99"/>
      <c r="AD58" s="99"/>
      <c r="AE58" s="99"/>
      <c r="AF58" s="99"/>
      <c r="AG58" s="100"/>
      <c r="AH58" s="11" t="s">
        <v>13</v>
      </c>
      <c r="AI58" s="117">
        <v>31</v>
      </c>
      <c r="AJ58" s="12" t="s">
        <v>15</v>
      </c>
      <c r="AK58" s="144">
        <f>AI59/AI58</f>
        <v>0.29032258064516131</v>
      </c>
    </row>
    <row r="59" spans="1:37" ht="25.15" customHeight="1" x14ac:dyDescent="0.4">
      <c r="A59" s="146"/>
      <c r="B59" s="8" t="s">
        <v>28</v>
      </c>
      <c r="C59" s="112"/>
      <c r="D59" s="113"/>
      <c r="E59" s="113"/>
      <c r="F59" s="113">
        <v>29</v>
      </c>
      <c r="G59" s="113">
        <v>30</v>
      </c>
      <c r="H59" s="113"/>
      <c r="I59" s="113"/>
      <c r="J59" s="113"/>
      <c r="K59" s="113"/>
      <c r="L59" s="113"/>
      <c r="M59" s="113">
        <v>31</v>
      </c>
      <c r="N59" s="113">
        <v>32</v>
      </c>
      <c r="O59" s="113">
        <v>33</v>
      </c>
      <c r="P59" s="113"/>
      <c r="Q59" s="113"/>
      <c r="R59" s="113"/>
      <c r="S59" s="113"/>
      <c r="T59" s="113">
        <v>34</v>
      </c>
      <c r="U59" s="113">
        <v>35</v>
      </c>
      <c r="V59" s="113"/>
      <c r="W59" s="113"/>
      <c r="X59" s="113"/>
      <c r="Y59" s="113"/>
      <c r="Z59" s="113"/>
      <c r="AA59" s="113">
        <v>36</v>
      </c>
      <c r="AB59" s="113">
        <v>37</v>
      </c>
      <c r="AC59" s="113"/>
      <c r="AD59" s="113"/>
      <c r="AE59" s="113"/>
      <c r="AF59" s="113"/>
      <c r="AG59" s="114"/>
      <c r="AH59" s="93" t="s">
        <v>14</v>
      </c>
      <c r="AI59" s="119">
        <v>9</v>
      </c>
      <c r="AJ59" s="94" t="s">
        <v>15</v>
      </c>
      <c r="AK59" s="144"/>
    </row>
    <row r="60" spans="1:37" ht="25.15" customHeight="1" x14ac:dyDescent="0.4">
      <c r="A60" s="145" t="s">
        <v>87</v>
      </c>
      <c r="B60" s="4" t="s">
        <v>24</v>
      </c>
      <c r="C60" s="40">
        <v>1</v>
      </c>
      <c r="D60" s="36">
        <f t="shared" ref="D60:S60" si="10">C60+1</f>
        <v>2</v>
      </c>
      <c r="E60" s="36">
        <f t="shared" si="10"/>
        <v>3</v>
      </c>
      <c r="F60" s="35">
        <f t="shared" si="10"/>
        <v>4</v>
      </c>
      <c r="G60" s="35">
        <f t="shared" si="10"/>
        <v>5</v>
      </c>
      <c r="H60" s="35">
        <f t="shared" si="10"/>
        <v>6</v>
      </c>
      <c r="I60" s="35">
        <f t="shared" si="10"/>
        <v>7</v>
      </c>
      <c r="J60" s="36">
        <f t="shared" si="10"/>
        <v>8</v>
      </c>
      <c r="K60" s="36">
        <f t="shared" si="10"/>
        <v>9</v>
      </c>
      <c r="L60" s="35">
        <f t="shared" si="10"/>
        <v>10</v>
      </c>
      <c r="M60" s="35">
        <f t="shared" si="10"/>
        <v>11</v>
      </c>
      <c r="N60" s="35">
        <f t="shared" si="10"/>
        <v>12</v>
      </c>
      <c r="O60" s="35">
        <f t="shared" si="10"/>
        <v>13</v>
      </c>
      <c r="P60" s="35">
        <f t="shared" si="10"/>
        <v>14</v>
      </c>
      <c r="Q60" s="36">
        <f t="shared" si="10"/>
        <v>15</v>
      </c>
      <c r="R60" s="36">
        <f t="shared" si="10"/>
        <v>16</v>
      </c>
      <c r="S60" s="35">
        <f t="shared" si="10"/>
        <v>17</v>
      </c>
      <c r="T60" s="35">
        <f t="shared" ref="T60:AF60" si="11">S60+1</f>
        <v>18</v>
      </c>
      <c r="U60" s="35">
        <f t="shared" si="11"/>
        <v>19</v>
      </c>
      <c r="V60" s="35">
        <f t="shared" si="11"/>
        <v>20</v>
      </c>
      <c r="W60" s="35">
        <f t="shared" si="11"/>
        <v>21</v>
      </c>
      <c r="X60" s="36">
        <f t="shared" si="11"/>
        <v>22</v>
      </c>
      <c r="Y60" s="36">
        <f t="shared" si="11"/>
        <v>23</v>
      </c>
      <c r="Z60" s="36">
        <f t="shared" si="11"/>
        <v>24</v>
      </c>
      <c r="AA60" s="35">
        <f t="shared" si="11"/>
        <v>25</v>
      </c>
      <c r="AB60" s="35">
        <f t="shared" si="11"/>
        <v>26</v>
      </c>
      <c r="AC60" s="35">
        <f t="shared" si="11"/>
        <v>27</v>
      </c>
      <c r="AD60" s="35">
        <f t="shared" si="11"/>
        <v>28</v>
      </c>
      <c r="AE60" s="36">
        <f t="shared" si="11"/>
        <v>29</v>
      </c>
      <c r="AF60" s="36">
        <f t="shared" si="11"/>
        <v>30</v>
      </c>
      <c r="AG60" s="37"/>
      <c r="AH60" s="142" t="str">
        <f>A60</f>
        <v>令和7年11月</v>
      </c>
      <c r="AI60" s="142"/>
      <c r="AJ60" s="142"/>
      <c r="AK60" s="142"/>
    </row>
    <row r="61" spans="1:37" ht="25.15" customHeight="1" x14ac:dyDescent="0.4">
      <c r="A61" s="147"/>
      <c r="B61" s="5" t="s">
        <v>25</v>
      </c>
      <c r="C61" s="23" t="s">
        <v>2</v>
      </c>
      <c r="D61" s="23" t="s">
        <v>3</v>
      </c>
      <c r="E61" s="23" t="s">
        <v>33</v>
      </c>
      <c r="F61" s="28" t="s">
        <v>34</v>
      </c>
      <c r="G61" s="28" t="s">
        <v>35</v>
      </c>
      <c r="H61" s="28" t="s">
        <v>36</v>
      </c>
      <c r="I61" s="28" t="s">
        <v>37</v>
      </c>
      <c r="J61" s="23" t="s">
        <v>38</v>
      </c>
      <c r="K61" s="23" t="s">
        <v>15</v>
      </c>
      <c r="L61" s="28" t="s">
        <v>33</v>
      </c>
      <c r="M61" s="28" t="s">
        <v>34</v>
      </c>
      <c r="N61" s="28" t="s">
        <v>35</v>
      </c>
      <c r="O61" s="28" t="s">
        <v>36</v>
      </c>
      <c r="P61" s="28" t="s">
        <v>37</v>
      </c>
      <c r="Q61" s="23" t="s">
        <v>38</v>
      </c>
      <c r="R61" s="23" t="s">
        <v>15</v>
      </c>
      <c r="S61" s="28" t="s">
        <v>33</v>
      </c>
      <c r="T61" s="28" t="s">
        <v>34</v>
      </c>
      <c r="U61" s="28" t="s">
        <v>35</v>
      </c>
      <c r="V61" s="28" t="s">
        <v>36</v>
      </c>
      <c r="W61" s="28" t="s">
        <v>37</v>
      </c>
      <c r="X61" s="23" t="s">
        <v>38</v>
      </c>
      <c r="Y61" s="23" t="s">
        <v>15</v>
      </c>
      <c r="Z61" s="23" t="s">
        <v>33</v>
      </c>
      <c r="AA61" s="28" t="s">
        <v>34</v>
      </c>
      <c r="AB61" s="28" t="s">
        <v>35</v>
      </c>
      <c r="AC61" s="28" t="s">
        <v>36</v>
      </c>
      <c r="AD61" s="28" t="s">
        <v>37</v>
      </c>
      <c r="AE61" s="23" t="s">
        <v>38</v>
      </c>
      <c r="AF61" s="23" t="s">
        <v>117</v>
      </c>
      <c r="AG61" s="38"/>
      <c r="AH61" s="142"/>
      <c r="AI61" s="142"/>
      <c r="AJ61" s="142"/>
      <c r="AK61" s="142"/>
    </row>
    <row r="62" spans="1:37" ht="25.15" customHeight="1" x14ac:dyDescent="0.4">
      <c r="A62" s="147"/>
      <c r="B62" s="6" t="s">
        <v>26</v>
      </c>
      <c r="C62" s="39"/>
      <c r="D62" s="31"/>
      <c r="E62" s="24" t="s">
        <v>5</v>
      </c>
      <c r="F62" s="16"/>
      <c r="G62" s="30"/>
      <c r="H62" s="30"/>
      <c r="I62" s="30"/>
      <c r="J62" s="31"/>
      <c r="K62" s="31"/>
      <c r="L62" s="30"/>
      <c r="M62" s="30"/>
      <c r="N62" s="30"/>
      <c r="O62" s="30"/>
      <c r="P62" s="30"/>
      <c r="Q62" s="31"/>
      <c r="R62" s="31"/>
      <c r="S62" s="30"/>
      <c r="T62" s="30"/>
      <c r="U62" s="30"/>
      <c r="V62" s="30"/>
      <c r="W62" s="30"/>
      <c r="X62" s="31"/>
      <c r="Y62" s="24" t="s">
        <v>5</v>
      </c>
      <c r="Z62" s="31"/>
      <c r="AA62" s="30"/>
      <c r="AB62" s="30"/>
      <c r="AC62" s="30"/>
      <c r="AD62" s="30"/>
      <c r="AE62" s="31"/>
      <c r="AF62" s="31"/>
      <c r="AG62" s="33"/>
      <c r="AH62" s="142"/>
      <c r="AI62" s="142"/>
      <c r="AJ62" s="142"/>
      <c r="AK62" s="142"/>
    </row>
    <row r="63" spans="1:37" ht="25.15" customHeight="1" x14ac:dyDescent="0.4">
      <c r="A63" s="147"/>
      <c r="B63" s="4" t="s">
        <v>30</v>
      </c>
      <c r="C63" s="98" t="s">
        <v>32</v>
      </c>
      <c r="D63" s="99" t="s">
        <v>32</v>
      </c>
      <c r="E63" s="99"/>
      <c r="F63" s="99"/>
      <c r="G63" s="99"/>
      <c r="H63" s="99"/>
      <c r="I63" s="99"/>
      <c r="J63" s="99" t="s">
        <v>32</v>
      </c>
      <c r="K63" s="99" t="s">
        <v>32</v>
      </c>
      <c r="L63" s="99"/>
      <c r="M63" s="99"/>
      <c r="N63" s="120"/>
      <c r="O63" s="120"/>
      <c r="P63" s="99"/>
      <c r="Q63" s="99"/>
      <c r="R63" s="99" t="s">
        <v>32</v>
      </c>
      <c r="S63" s="99"/>
      <c r="T63" s="99"/>
      <c r="U63" s="99"/>
      <c r="V63" s="99"/>
      <c r="W63" s="99"/>
      <c r="X63" s="99" t="s">
        <v>32</v>
      </c>
      <c r="Y63" s="99" t="s">
        <v>32</v>
      </c>
      <c r="Z63" s="99"/>
      <c r="AA63" s="99"/>
      <c r="AB63" s="99"/>
      <c r="AC63" s="99"/>
      <c r="AD63" s="99"/>
      <c r="AE63" s="99" t="s">
        <v>32</v>
      </c>
      <c r="AF63" s="99" t="s">
        <v>32</v>
      </c>
      <c r="AG63" s="100"/>
      <c r="AH63" s="9" t="s">
        <v>11</v>
      </c>
      <c r="AI63" s="110">
        <v>30</v>
      </c>
      <c r="AJ63" s="10" t="s">
        <v>15</v>
      </c>
      <c r="AK63" s="143">
        <f>AI64/AI63</f>
        <v>0.3</v>
      </c>
    </row>
    <row r="64" spans="1:37" ht="25.15" customHeight="1" x14ac:dyDescent="0.4">
      <c r="A64" s="147"/>
      <c r="B64" s="6" t="s">
        <v>27</v>
      </c>
      <c r="C64" s="101">
        <v>38</v>
      </c>
      <c r="D64" s="102">
        <v>39</v>
      </c>
      <c r="E64" s="102"/>
      <c r="F64" s="102"/>
      <c r="G64" s="102"/>
      <c r="H64" s="102"/>
      <c r="I64" s="102"/>
      <c r="J64" s="102">
        <v>40</v>
      </c>
      <c r="K64" s="102">
        <v>41</v>
      </c>
      <c r="L64" s="102"/>
      <c r="M64" s="102"/>
      <c r="N64" s="121"/>
      <c r="O64" s="121"/>
      <c r="P64" s="102"/>
      <c r="Q64" s="102"/>
      <c r="R64" s="102">
        <v>42</v>
      </c>
      <c r="S64" s="102"/>
      <c r="T64" s="102"/>
      <c r="U64" s="102"/>
      <c r="V64" s="102"/>
      <c r="W64" s="102"/>
      <c r="X64" s="102">
        <v>43</v>
      </c>
      <c r="Y64" s="102">
        <v>44</v>
      </c>
      <c r="Z64" s="102"/>
      <c r="AA64" s="102"/>
      <c r="AB64" s="102"/>
      <c r="AC64" s="102"/>
      <c r="AD64" s="102"/>
      <c r="AE64" s="102">
        <v>45</v>
      </c>
      <c r="AF64" s="102">
        <v>46</v>
      </c>
      <c r="AG64" s="103"/>
      <c r="AH64" s="48" t="s">
        <v>12</v>
      </c>
      <c r="AI64" s="111">
        <v>9</v>
      </c>
      <c r="AJ64" s="49" t="s">
        <v>15</v>
      </c>
      <c r="AK64" s="143"/>
    </row>
    <row r="65" spans="1:37" ht="25.15" customHeight="1" x14ac:dyDescent="0.4">
      <c r="A65" s="147"/>
      <c r="B65" s="7" t="s">
        <v>31</v>
      </c>
      <c r="C65" s="98"/>
      <c r="D65" s="99" t="s">
        <v>32</v>
      </c>
      <c r="E65" s="99" t="s">
        <v>32</v>
      </c>
      <c r="F65" s="99"/>
      <c r="G65" s="99"/>
      <c r="H65" s="99"/>
      <c r="I65" s="99"/>
      <c r="J65" s="99" t="s">
        <v>32</v>
      </c>
      <c r="K65" s="99" t="s">
        <v>32</v>
      </c>
      <c r="L65" s="99"/>
      <c r="M65" s="99"/>
      <c r="N65" s="99"/>
      <c r="O65" s="99"/>
      <c r="P65" s="99"/>
      <c r="Q65" s="99"/>
      <c r="R65" s="99" t="s">
        <v>32</v>
      </c>
      <c r="S65" s="99"/>
      <c r="T65" s="99"/>
      <c r="U65" s="99"/>
      <c r="V65" s="99"/>
      <c r="W65" s="99"/>
      <c r="X65" s="99" t="s">
        <v>32</v>
      </c>
      <c r="Y65" s="99" t="s">
        <v>32</v>
      </c>
      <c r="Z65" s="99" t="s">
        <v>32</v>
      </c>
      <c r="AA65" s="99"/>
      <c r="AB65" s="99"/>
      <c r="AC65" s="99"/>
      <c r="AD65" s="99"/>
      <c r="AE65" s="99"/>
      <c r="AF65" s="99" t="s">
        <v>32</v>
      </c>
      <c r="AG65" s="100"/>
      <c r="AH65" s="11" t="s">
        <v>13</v>
      </c>
      <c r="AI65" s="117">
        <v>30</v>
      </c>
      <c r="AJ65" s="12" t="s">
        <v>15</v>
      </c>
      <c r="AK65" s="144">
        <f>AI66/AI65</f>
        <v>0.3</v>
      </c>
    </row>
    <row r="66" spans="1:37" ht="25.15" customHeight="1" x14ac:dyDescent="0.4">
      <c r="A66" s="146"/>
      <c r="B66" s="8" t="s">
        <v>28</v>
      </c>
      <c r="C66" s="112"/>
      <c r="D66" s="113">
        <v>38</v>
      </c>
      <c r="E66" s="113">
        <v>39</v>
      </c>
      <c r="F66" s="113"/>
      <c r="G66" s="113"/>
      <c r="H66" s="113"/>
      <c r="I66" s="113"/>
      <c r="J66" s="113">
        <v>40</v>
      </c>
      <c r="K66" s="113">
        <v>41</v>
      </c>
      <c r="L66" s="113"/>
      <c r="M66" s="113"/>
      <c r="N66" s="113"/>
      <c r="O66" s="113"/>
      <c r="P66" s="113"/>
      <c r="Q66" s="113"/>
      <c r="R66" s="113">
        <v>42</v>
      </c>
      <c r="S66" s="113"/>
      <c r="T66" s="113"/>
      <c r="U66" s="113"/>
      <c r="V66" s="113"/>
      <c r="W66" s="113"/>
      <c r="X66" s="113">
        <v>43</v>
      </c>
      <c r="Y66" s="113">
        <v>44</v>
      </c>
      <c r="Z66" s="113">
        <v>45</v>
      </c>
      <c r="AA66" s="113"/>
      <c r="AB66" s="113"/>
      <c r="AC66" s="113"/>
      <c r="AD66" s="113"/>
      <c r="AE66" s="113"/>
      <c r="AF66" s="113">
        <v>46</v>
      </c>
      <c r="AG66" s="114"/>
      <c r="AH66" s="93" t="s">
        <v>14</v>
      </c>
      <c r="AI66" s="119">
        <v>9</v>
      </c>
      <c r="AJ66" s="94" t="s">
        <v>15</v>
      </c>
      <c r="AK66" s="144"/>
    </row>
    <row r="67" spans="1:37" ht="25.15" customHeight="1" x14ac:dyDescent="0.4">
      <c r="A67" s="145" t="s">
        <v>88</v>
      </c>
      <c r="B67" s="4" t="s">
        <v>24</v>
      </c>
      <c r="C67" s="34">
        <v>1</v>
      </c>
      <c r="D67" s="35">
        <f t="shared" ref="D67:S67" si="12">C67+1</f>
        <v>2</v>
      </c>
      <c r="E67" s="35">
        <f t="shared" si="12"/>
        <v>3</v>
      </c>
      <c r="F67" s="35">
        <f t="shared" si="12"/>
        <v>4</v>
      </c>
      <c r="G67" s="35">
        <f t="shared" si="12"/>
        <v>5</v>
      </c>
      <c r="H67" s="36">
        <f t="shared" si="12"/>
        <v>6</v>
      </c>
      <c r="I67" s="36">
        <f t="shared" si="12"/>
        <v>7</v>
      </c>
      <c r="J67" s="35">
        <f t="shared" si="12"/>
        <v>8</v>
      </c>
      <c r="K67" s="35">
        <f t="shared" si="12"/>
        <v>9</v>
      </c>
      <c r="L67" s="35">
        <f t="shared" si="12"/>
        <v>10</v>
      </c>
      <c r="M67" s="35">
        <f t="shared" si="12"/>
        <v>11</v>
      </c>
      <c r="N67" s="35">
        <f t="shared" si="12"/>
        <v>12</v>
      </c>
      <c r="O67" s="36">
        <f t="shared" si="12"/>
        <v>13</v>
      </c>
      <c r="P67" s="36">
        <f t="shared" si="12"/>
        <v>14</v>
      </c>
      <c r="Q67" s="35">
        <f t="shared" si="12"/>
        <v>15</v>
      </c>
      <c r="R67" s="35">
        <f t="shared" si="12"/>
        <v>16</v>
      </c>
      <c r="S67" s="35">
        <f t="shared" si="12"/>
        <v>17</v>
      </c>
      <c r="T67" s="35">
        <f t="shared" ref="T67:AF67" si="13">S67+1</f>
        <v>18</v>
      </c>
      <c r="U67" s="35">
        <f t="shared" si="13"/>
        <v>19</v>
      </c>
      <c r="V67" s="36">
        <f t="shared" si="13"/>
        <v>20</v>
      </c>
      <c r="W67" s="36">
        <f t="shared" si="13"/>
        <v>21</v>
      </c>
      <c r="X67" s="35">
        <f t="shared" si="13"/>
        <v>22</v>
      </c>
      <c r="Y67" s="35">
        <f t="shared" si="13"/>
        <v>23</v>
      </c>
      <c r="Z67" s="35">
        <f t="shared" si="13"/>
        <v>24</v>
      </c>
      <c r="AA67" s="35">
        <f t="shared" si="13"/>
        <v>25</v>
      </c>
      <c r="AB67" s="35">
        <f t="shared" si="13"/>
        <v>26</v>
      </c>
      <c r="AC67" s="36">
        <f t="shared" si="13"/>
        <v>27</v>
      </c>
      <c r="AD67" s="36">
        <f t="shared" si="13"/>
        <v>28</v>
      </c>
      <c r="AE67" s="35">
        <f t="shared" si="13"/>
        <v>29</v>
      </c>
      <c r="AF67" s="35">
        <f t="shared" si="13"/>
        <v>30</v>
      </c>
      <c r="AG67" s="37">
        <v>31</v>
      </c>
      <c r="AH67" s="142" t="str">
        <f>A67</f>
        <v>令和7年12月</v>
      </c>
      <c r="AI67" s="142"/>
      <c r="AJ67" s="142"/>
      <c r="AK67" s="142"/>
    </row>
    <row r="68" spans="1:37" ht="25.15" customHeight="1" x14ac:dyDescent="0.4">
      <c r="A68" s="147"/>
      <c r="B68" s="5" t="s">
        <v>25</v>
      </c>
      <c r="C68" s="28" t="s">
        <v>72</v>
      </c>
      <c r="D68" s="28" t="s">
        <v>69</v>
      </c>
      <c r="E68" s="28" t="s">
        <v>35</v>
      </c>
      <c r="F68" s="28" t="s">
        <v>36</v>
      </c>
      <c r="G68" s="28" t="s">
        <v>37</v>
      </c>
      <c r="H68" s="23" t="s">
        <v>38</v>
      </c>
      <c r="I68" s="23" t="s">
        <v>15</v>
      </c>
      <c r="J68" s="28" t="s">
        <v>33</v>
      </c>
      <c r="K68" s="28" t="s">
        <v>34</v>
      </c>
      <c r="L68" s="28" t="s">
        <v>35</v>
      </c>
      <c r="M68" s="28" t="s">
        <v>36</v>
      </c>
      <c r="N68" s="28" t="s">
        <v>37</v>
      </c>
      <c r="O68" s="23" t="s">
        <v>38</v>
      </c>
      <c r="P68" s="23" t="s">
        <v>15</v>
      </c>
      <c r="Q68" s="28" t="s">
        <v>33</v>
      </c>
      <c r="R68" s="28" t="s">
        <v>34</v>
      </c>
      <c r="S68" s="28" t="s">
        <v>35</v>
      </c>
      <c r="T68" s="28" t="s">
        <v>36</v>
      </c>
      <c r="U68" s="28" t="s">
        <v>37</v>
      </c>
      <c r="V68" s="23" t="s">
        <v>38</v>
      </c>
      <c r="W68" s="23" t="s">
        <v>15</v>
      </c>
      <c r="X68" s="28" t="s">
        <v>33</v>
      </c>
      <c r="Y68" s="28" t="s">
        <v>34</v>
      </c>
      <c r="Z68" s="28" t="s">
        <v>35</v>
      </c>
      <c r="AA68" s="28" t="s">
        <v>36</v>
      </c>
      <c r="AB68" s="28" t="s">
        <v>37</v>
      </c>
      <c r="AC68" s="23" t="s">
        <v>38</v>
      </c>
      <c r="AD68" s="23" t="s">
        <v>15</v>
      </c>
      <c r="AE68" s="28" t="s">
        <v>33</v>
      </c>
      <c r="AF68" s="28" t="s">
        <v>34</v>
      </c>
      <c r="AG68" s="28" t="s">
        <v>109</v>
      </c>
      <c r="AH68" s="145"/>
      <c r="AI68" s="145"/>
      <c r="AJ68" s="145"/>
      <c r="AK68" s="145"/>
    </row>
    <row r="69" spans="1:37" ht="25.15" customHeight="1" x14ac:dyDescent="0.4">
      <c r="A69" s="147"/>
      <c r="B69" s="6" t="s">
        <v>26</v>
      </c>
      <c r="C69" s="29"/>
      <c r="D69" s="30"/>
      <c r="E69" s="30"/>
      <c r="F69" s="30"/>
      <c r="G69" s="30"/>
      <c r="H69" s="31"/>
      <c r="I69" s="31"/>
      <c r="J69" s="30"/>
      <c r="K69" s="30"/>
      <c r="L69" s="30"/>
      <c r="M69" s="30"/>
      <c r="N69" s="30"/>
      <c r="O69" s="31"/>
      <c r="P69" s="31"/>
      <c r="Q69" s="30"/>
      <c r="R69" s="30"/>
      <c r="S69" s="30"/>
      <c r="T69" s="30"/>
      <c r="U69" s="30"/>
      <c r="V69" s="31"/>
      <c r="W69" s="31"/>
      <c r="X69" s="30"/>
      <c r="Y69" s="30"/>
      <c r="Z69" s="30"/>
      <c r="AA69" s="30"/>
      <c r="AB69" s="30"/>
      <c r="AC69" s="31"/>
      <c r="AD69" s="31"/>
      <c r="AE69" s="30"/>
      <c r="AF69" s="30"/>
      <c r="AG69" s="33"/>
      <c r="AH69" s="146" t="s">
        <v>57</v>
      </c>
      <c r="AI69" s="146"/>
      <c r="AJ69" s="146"/>
      <c r="AK69" s="146"/>
    </row>
    <row r="70" spans="1:37" ht="25.15" customHeight="1" x14ac:dyDescent="0.4">
      <c r="A70" s="147"/>
      <c r="B70" s="4" t="s">
        <v>30</v>
      </c>
      <c r="C70" s="98"/>
      <c r="D70" s="99"/>
      <c r="E70" s="99"/>
      <c r="F70" s="99"/>
      <c r="G70" s="99"/>
      <c r="H70" s="99" t="s">
        <v>32</v>
      </c>
      <c r="I70" s="99" t="s">
        <v>32</v>
      </c>
      <c r="J70" s="99"/>
      <c r="K70" s="99"/>
      <c r="L70" s="99"/>
      <c r="M70" s="99"/>
      <c r="N70" s="99"/>
      <c r="O70" s="99" t="s">
        <v>32</v>
      </c>
      <c r="P70" s="99" t="s">
        <v>32</v>
      </c>
      <c r="Q70" s="99" t="s">
        <v>32</v>
      </c>
      <c r="R70" s="99" t="s">
        <v>40</v>
      </c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100"/>
      <c r="AH70" s="9" t="s">
        <v>11</v>
      </c>
      <c r="AI70" s="110">
        <v>16</v>
      </c>
      <c r="AJ70" s="10" t="s">
        <v>15</v>
      </c>
      <c r="AK70" s="143">
        <f>AI71/AI70</f>
        <v>0.3125</v>
      </c>
    </row>
    <row r="71" spans="1:37" ht="25.15" customHeight="1" x14ac:dyDescent="0.4">
      <c r="A71" s="147"/>
      <c r="B71" s="6" t="s">
        <v>27</v>
      </c>
      <c r="C71" s="101"/>
      <c r="D71" s="102"/>
      <c r="E71" s="102"/>
      <c r="F71" s="102"/>
      <c r="G71" s="102"/>
      <c r="H71" s="102">
        <v>47</v>
      </c>
      <c r="I71" s="102">
        <v>48</v>
      </c>
      <c r="J71" s="102"/>
      <c r="K71" s="102"/>
      <c r="L71" s="102"/>
      <c r="M71" s="102"/>
      <c r="N71" s="102"/>
      <c r="O71" s="102">
        <v>49</v>
      </c>
      <c r="P71" s="102">
        <v>50</v>
      </c>
      <c r="Q71" s="102">
        <v>51</v>
      </c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3"/>
      <c r="AH71" s="48" t="s">
        <v>12</v>
      </c>
      <c r="AI71" s="111">
        <v>5</v>
      </c>
      <c r="AJ71" s="49" t="s">
        <v>15</v>
      </c>
      <c r="AK71" s="143"/>
    </row>
    <row r="72" spans="1:37" ht="25.15" customHeight="1" x14ac:dyDescent="0.4">
      <c r="A72" s="147"/>
      <c r="B72" s="7" t="s">
        <v>31</v>
      </c>
      <c r="C72" s="98"/>
      <c r="D72" s="99"/>
      <c r="E72" s="99"/>
      <c r="F72" s="99"/>
      <c r="G72" s="99"/>
      <c r="H72" s="99" t="s">
        <v>32</v>
      </c>
      <c r="I72" s="99" t="s">
        <v>32</v>
      </c>
      <c r="J72" s="99" t="s">
        <v>32</v>
      </c>
      <c r="K72" s="99" t="s">
        <v>40</v>
      </c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100"/>
      <c r="AH72" s="11" t="s">
        <v>13</v>
      </c>
      <c r="AI72" s="117">
        <v>9</v>
      </c>
      <c r="AJ72" s="12" t="s">
        <v>15</v>
      </c>
      <c r="AK72" s="144">
        <f>AI73/AI72</f>
        <v>0.33333333333333331</v>
      </c>
    </row>
    <row r="73" spans="1:37" ht="25.15" customHeight="1" x14ac:dyDescent="0.4">
      <c r="A73" s="146"/>
      <c r="B73" s="8" t="s">
        <v>28</v>
      </c>
      <c r="C73" s="112"/>
      <c r="D73" s="113"/>
      <c r="E73" s="113"/>
      <c r="F73" s="113"/>
      <c r="G73" s="113"/>
      <c r="H73" s="113">
        <v>47</v>
      </c>
      <c r="I73" s="113">
        <v>48</v>
      </c>
      <c r="J73" s="113">
        <v>49</v>
      </c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4"/>
      <c r="AH73" s="93" t="s">
        <v>14</v>
      </c>
      <c r="AI73" s="119">
        <v>3</v>
      </c>
      <c r="AJ73" s="94" t="s">
        <v>15</v>
      </c>
      <c r="AK73" s="144"/>
    </row>
    <row r="74" spans="1:37" ht="25.15" customHeight="1" x14ac:dyDescent="0.4">
      <c r="A74" s="145" t="s">
        <v>89</v>
      </c>
      <c r="B74" s="4" t="s">
        <v>24</v>
      </c>
      <c r="C74" s="40">
        <v>1</v>
      </c>
      <c r="D74" s="35">
        <f t="shared" ref="D74:S74" si="14">C74+1</f>
        <v>2</v>
      </c>
      <c r="E74" s="36">
        <f t="shared" si="14"/>
        <v>3</v>
      </c>
      <c r="F74" s="36">
        <f t="shared" si="14"/>
        <v>4</v>
      </c>
      <c r="G74" s="35">
        <f t="shared" si="14"/>
        <v>5</v>
      </c>
      <c r="H74" s="35">
        <f t="shared" si="14"/>
        <v>6</v>
      </c>
      <c r="I74" s="35">
        <f t="shared" si="14"/>
        <v>7</v>
      </c>
      <c r="J74" s="35">
        <f t="shared" si="14"/>
        <v>8</v>
      </c>
      <c r="K74" s="35">
        <f t="shared" si="14"/>
        <v>9</v>
      </c>
      <c r="L74" s="36">
        <f t="shared" si="14"/>
        <v>10</v>
      </c>
      <c r="M74" s="36">
        <f t="shared" si="14"/>
        <v>11</v>
      </c>
      <c r="N74" s="36">
        <f t="shared" si="14"/>
        <v>12</v>
      </c>
      <c r="O74" s="35">
        <f t="shared" si="14"/>
        <v>13</v>
      </c>
      <c r="P74" s="35">
        <f t="shared" si="14"/>
        <v>14</v>
      </c>
      <c r="Q74" s="35">
        <f t="shared" si="14"/>
        <v>15</v>
      </c>
      <c r="R74" s="35">
        <f t="shared" si="14"/>
        <v>16</v>
      </c>
      <c r="S74" s="36">
        <f t="shared" si="14"/>
        <v>17</v>
      </c>
      <c r="T74" s="36">
        <f t="shared" ref="T74:AF74" si="15">S74+1</f>
        <v>18</v>
      </c>
      <c r="U74" s="35">
        <f t="shared" si="15"/>
        <v>19</v>
      </c>
      <c r="V74" s="35">
        <f t="shared" si="15"/>
        <v>20</v>
      </c>
      <c r="W74" s="35">
        <f t="shared" si="15"/>
        <v>21</v>
      </c>
      <c r="X74" s="35">
        <f t="shared" si="15"/>
        <v>22</v>
      </c>
      <c r="Y74" s="35">
        <f t="shared" si="15"/>
        <v>23</v>
      </c>
      <c r="Z74" s="36">
        <f t="shared" si="15"/>
        <v>24</v>
      </c>
      <c r="AA74" s="36">
        <f t="shared" si="15"/>
        <v>25</v>
      </c>
      <c r="AB74" s="35">
        <f t="shared" si="15"/>
        <v>26</v>
      </c>
      <c r="AC74" s="35">
        <f t="shared" si="15"/>
        <v>27</v>
      </c>
      <c r="AD74" s="35">
        <f t="shared" si="15"/>
        <v>28</v>
      </c>
      <c r="AE74" s="35">
        <f t="shared" si="15"/>
        <v>29</v>
      </c>
      <c r="AF74" s="35">
        <f t="shared" si="15"/>
        <v>30</v>
      </c>
      <c r="AG74" s="92">
        <v>31</v>
      </c>
      <c r="AH74" s="142" t="str">
        <f>A74</f>
        <v>令和8年1月</v>
      </c>
      <c r="AI74" s="142"/>
      <c r="AJ74" s="142"/>
      <c r="AK74" s="142"/>
    </row>
    <row r="75" spans="1:37" ht="25.15" customHeight="1" x14ac:dyDescent="0.4">
      <c r="A75" s="147"/>
      <c r="B75" s="5" t="s">
        <v>25</v>
      </c>
      <c r="C75" s="23" t="s">
        <v>0</v>
      </c>
      <c r="D75" s="28" t="s">
        <v>1</v>
      </c>
      <c r="E75" s="23" t="s">
        <v>38</v>
      </c>
      <c r="F75" s="23" t="s">
        <v>15</v>
      </c>
      <c r="G75" s="28" t="s">
        <v>33</v>
      </c>
      <c r="H75" s="28" t="s">
        <v>34</v>
      </c>
      <c r="I75" s="28" t="s">
        <v>35</v>
      </c>
      <c r="J75" s="28" t="s">
        <v>36</v>
      </c>
      <c r="K75" s="28" t="s">
        <v>37</v>
      </c>
      <c r="L75" s="23" t="s">
        <v>38</v>
      </c>
      <c r="M75" s="23" t="s">
        <v>15</v>
      </c>
      <c r="N75" s="23" t="s">
        <v>33</v>
      </c>
      <c r="O75" s="28" t="s">
        <v>34</v>
      </c>
      <c r="P75" s="28" t="s">
        <v>35</v>
      </c>
      <c r="Q75" s="28" t="s">
        <v>36</v>
      </c>
      <c r="R75" s="28" t="s">
        <v>37</v>
      </c>
      <c r="S75" s="23" t="s">
        <v>38</v>
      </c>
      <c r="T75" s="23" t="s">
        <v>15</v>
      </c>
      <c r="U75" s="28" t="s">
        <v>33</v>
      </c>
      <c r="V75" s="28" t="s">
        <v>34</v>
      </c>
      <c r="W75" s="28" t="s">
        <v>35</v>
      </c>
      <c r="X75" s="28" t="s">
        <v>36</v>
      </c>
      <c r="Y75" s="28" t="s">
        <v>37</v>
      </c>
      <c r="Z75" s="23" t="s">
        <v>38</v>
      </c>
      <c r="AA75" s="23" t="s">
        <v>15</v>
      </c>
      <c r="AB75" s="28" t="s">
        <v>33</v>
      </c>
      <c r="AC75" s="28" t="s">
        <v>34</v>
      </c>
      <c r="AD75" s="28" t="s">
        <v>35</v>
      </c>
      <c r="AE75" s="28" t="s">
        <v>36</v>
      </c>
      <c r="AF75" s="28" t="s">
        <v>37</v>
      </c>
      <c r="AG75" s="23" t="s">
        <v>118</v>
      </c>
      <c r="AH75" s="145"/>
      <c r="AI75" s="145"/>
      <c r="AJ75" s="145"/>
      <c r="AK75" s="145"/>
    </row>
    <row r="76" spans="1:37" ht="25.15" customHeight="1" x14ac:dyDescent="0.4">
      <c r="A76" s="147"/>
      <c r="B76" s="6" t="s">
        <v>26</v>
      </c>
      <c r="C76" s="24" t="s">
        <v>5</v>
      </c>
      <c r="D76" s="16"/>
      <c r="E76" s="31"/>
      <c r="F76" s="31"/>
      <c r="G76" s="30"/>
      <c r="H76" s="30"/>
      <c r="I76" s="30"/>
      <c r="J76" s="30"/>
      <c r="K76" s="16"/>
      <c r="L76" s="24"/>
      <c r="M76" s="31"/>
      <c r="N76" s="24" t="s">
        <v>5</v>
      </c>
      <c r="O76" s="16"/>
      <c r="P76" s="30"/>
      <c r="Q76" s="30"/>
      <c r="R76" s="30"/>
      <c r="S76" s="31"/>
      <c r="T76" s="31"/>
      <c r="U76" s="30"/>
      <c r="V76" s="30"/>
      <c r="W76" s="30"/>
      <c r="X76" s="30"/>
      <c r="Y76" s="30"/>
      <c r="Z76" s="31"/>
      <c r="AA76" s="31"/>
      <c r="AB76" s="30"/>
      <c r="AC76" s="30"/>
      <c r="AD76" s="30"/>
      <c r="AE76" s="30"/>
      <c r="AF76" s="30"/>
      <c r="AG76" s="32"/>
      <c r="AH76" s="146" t="s">
        <v>57</v>
      </c>
      <c r="AI76" s="146"/>
      <c r="AJ76" s="146"/>
      <c r="AK76" s="146"/>
    </row>
    <row r="77" spans="1:37" ht="25.15" customHeight="1" x14ac:dyDescent="0.4">
      <c r="A77" s="147"/>
      <c r="B77" s="4" t="s">
        <v>30</v>
      </c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100"/>
      <c r="AH77" s="9" t="s">
        <v>11</v>
      </c>
      <c r="AI77" s="110"/>
      <c r="AJ77" s="10" t="s">
        <v>15</v>
      </c>
      <c r="AK77" s="141"/>
    </row>
    <row r="78" spans="1:37" ht="25.15" customHeight="1" x14ac:dyDescent="0.4">
      <c r="A78" s="147"/>
      <c r="B78" s="6" t="s">
        <v>27</v>
      </c>
      <c r="C78" s="101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3"/>
      <c r="AH78" s="48" t="s">
        <v>12</v>
      </c>
      <c r="AI78" s="111"/>
      <c r="AJ78" s="49" t="s">
        <v>15</v>
      </c>
      <c r="AK78" s="141"/>
    </row>
    <row r="79" spans="1:37" ht="25.15" customHeight="1" x14ac:dyDescent="0.4">
      <c r="A79" s="147"/>
      <c r="B79" s="7" t="s">
        <v>31</v>
      </c>
      <c r="C79" s="98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  <c r="AH79" s="11" t="s">
        <v>13</v>
      </c>
      <c r="AI79" s="117"/>
      <c r="AJ79" s="12" t="s">
        <v>15</v>
      </c>
      <c r="AK79" s="141"/>
    </row>
    <row r="80" spans="1:37" ht="25.15" customHeight="1" x14ac:dyDescent="0.4">
      <c r="A80" s="146"/>
      <c r="B80" s="8" t="s">
        <v>28</v>
      </c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4"/>
      <c r="AH80" s="93" t="s">
        <v>14</v>
      </c>
      <c r="AI80" s="119"/>
      <c r="AJ80" s="94" t="s">
        <v>15</v>
      </c>
      <c r="AK80" s="141"/>
    </row>
    <row r="81" spans="1:37" ht="25.15" customHeight="1" x14ac:dyDescent="0.4">
      <c r="A81" s="145" t="s">
        <v>90</v>
      </c>
      <c r="B81" s="4" t="s">
        <v>24</v>
      </c>
      <c r="C81" s="40">
        <v>1</v>
      </c>
      <c r="D81" s="35">
        <f t="shared" ref="D81:S81" si="16">C81+1</f>
        <v>2</v>
      </c>
      <c r="E81" s="35">
        <f t="shared" si="16"/>
        <v>3</v>
      </c>
      <c r="F81" s="35">
        <f t="shared" si="16"/>
        <v>4</v>
      </c>
      <c r="G81" s="35">
        <f t="shared" si="16"/>
        <v>5</v>
      </c>
      <c r="H81" s="35">
        <f t="shared" si="16"/>
        <v>6</v>
      </c>
      <c r="I81" s="36">
        <f t="shared" si="16"/>
        <v>7</v>
      </c>
      <c r="J81" s="36">
        <f t="shared" si="16"/>
        <v>8</v>
      </c>
      <c r="K81" s="35">
        <f t="shared" si="16"/>
        <v>9</v>
      </c>
      <c r="L81" s="35">
        <f t="shared" si="16"/>
        <v>10</v>
      </c>
      <c r="M81" s="36">
        <f t="shared" si="16"/>
        <v>11</v>
      </c>
      <c r="N81" s="35">
        <f t="shared" si="16"/>
        <v>12</v>
      </c>
      <c r="O81" s="35">
        <f t="shared" si="16"/>
        <v>13</v>
      </c>
      <c r="P81" s="36">
        <f t="shared" si="16"/>
        <v>14</v>
      </c>
      <c r="Q81" s="36">
        <f t="shared" si="16"/>
        <v>15</v>
      </c>
      <c r="R81" s="35">
        <f t="shared" si="16"/>
        <v>16</v>
      </c>
      <c r="S81" s="35">
        <f t="shared" si="16"/>
        <v>17</v>
      </c>
      <c r="T81" s="35">
        <f t="shared" ref="T81:AD81" si="17">S81+1</f>
        <v>18</v>
      </c>
      <c r="U81" s="35">
        <f t="shared" si="17"/>
        <v>19</v>
      </c>
      <c r="V81" s="35">
        <f t="shared" si="17"/>
        <v>20</v>
      </c>
      <c r="W81" s="36">
        <f t="shared" si="17"/>
        <v>21</v>
      </c>
      <c r="X81" s="36">
        <f t="shared" si="17"/>
        <v>22</v>
      </c>
      <c r="Y81" s="36">
        <f t="shared" si="17"/>
        <v>23</v>
      </c>
      <c r="Z81" s="35">
        <f t="shared" si="17"/>
        <v>24</v>
      </c>
      <c r="AA81" s="35">
        <f t="shared" si="17"/>
        <v>25</v>
      </c>
      <c r="AB81" s="35">
        <f t="shared" si="17"/>
        <v>26</v>
      </c>
      <c r="AC81" s="35">
        <f t="shared" si="17"/>
        <v>27</v>
      </c>
      <c r="AD81" s="36">
        <f t="shared" si="17"/>
        <v>28</v>
      </c>
      <c r="AE81" s="35"/>
      <c r="AF81" s="35"/>
      <c r="AG81" s="37"/>
      <c r="AH81" s="142" t="str">
        <f>A81</f>
        <v>令和8年2月</v>
      </c>
      <c r="AI81" s="142"/>
      <c r="AJ81" s="142"/>
      <c r="AK81" s="142"/>
    </row>
    <row r="82" spans="1:37" ht="25.15" customHeight="1" x14ac:dyDescent="0.4">
      <c r="A82" s="147"/>
      <c r="B82" s="5" t="s">
        <v>25</v>
      </c>
      <c r="C82" s="23" t="s">
        <v>71</v>
      </c>
      <c r="D82" s="28" t="s">
        <v>72</v>
      </c>
      <c r="E82" s="28" t="s">
        <v>34</v>
      </c>
      <c r="F82" s="28" t="s">
        <v>35</v>
      </c>
      <c r="G82" s="28" t="s">
        <v>36</v>
      </c>
      <c r="H82" s="28" t="s">
        <v>37</v>
      </c>
      <c r="I82" s="23" t="s">
        <v>38</v>
      </c>
      <c r="J82" s="23" t="s">
        <v>15</v>
      </c>
      <c r="K82" s="28" t="s">
        <v>33</v>
      </c>
      <c r="L82" s="28" t="s">
        <v>34</v>
      </c>
      <c r="M82" s="23" t="s">
        <v>35</v>
      </c>
      <c r="N82" s="28" t="s">
        <v>36</v>
      </c>
      <c r="O82" s="28" t="s">
        <v>37</v>
      </c>
      <c r="P82" s="23" t="s">
        <v>38</v>
      </c>
      <c r="Q82" s="23" t="s">
        <v>15</v>
      </c>
      <c r="R82" s="28" t="s">
        <v>33</v>
      </c>
      <c r="S82" s="28" t="s">
        <v>34</v>
      </c>
      <c r="T82" s="28" t="s">
        <v>35</v>
      </c>
      <c r="U82" s="28" t="s">
        <v>36</v>
      </c>
      <c r="V82" s="28" t="s">
        <v>37</v>
      </c>
      <c r="W82" s="23" t="s">
        <v>38</v>
      </c>
      <c r="X82" s="23" t="s">
        <v>15</v>
      </c>
      <c r="Y82" s="23" t="s">
        <v>33</v>
      </c>
      <c r="Z82" s="28" t="s">
        <v>34</v>
      </c>
      <c r="AA82" s="28" t="s">
        <v>35</v>
      </c>
      <c r="AB82" s="28" t="s">
        <v>36</v>
      </c>
      <c r="AC82" s="28" t="s">
        <v>37</v>
      </c>
      <c r="AD82" s="23" t="s">
        <v>68</v>
      </c>
      <c r="AE82" s="28"/>
      <c r="AF82" s="28"/>
      <c r="AG82" s="38"/>
      <c r="AH82" s="142"/>
      <c r="AI82" s="142"/>
      <c r="AJ82" s="142"/>
      <c r="AK82" s="142"/>
    </row>
    <row r="83" spans="1:37" ht="25.15" customHeight="1" x14ac:dyDescent="0.4">
      <c r="A83" s="147"/>
      <c r="B83" s="6" t="s">
        <v>26</v>
      </c>
      <c r="C83" s="39"/>
      <c r="D83" s="30"/>
      <c r="E83" s="30"/>
      <c r="F83" s="30"/>
      <c r="G83" s="30"/>
      <c r="H83" s="30"/>
      <c r="I83" s="31"/>
      <c r="J83" s="31"/>
      <c r="K83" s="30"/>
      <c r="L83" s="30"/>
      <c r="M83" s="24" t="s">
        <v>5</v>
      </c>
      <c r="N83" s="30"/>
      <c r="O83" s="30"/>
      <c r="P83" s="31"/>
      <c r="Q83" s="31"/>
      <c r="R83" s="30"/>
      <c r="S83" s="30"/>
      <c r="T83" s="30"/>
      <c r="U83" s="30"/>
      <c r="V83" s="30"/>
      <c r="W83" s="31"/>
      <c r="X83" s="31"/>
      <c r="Y83" s="24" t="s">
        <v>5</v>
      </c>
      <c r="Z83" s="16"/>
      <c r="AA83" s="30"/>
      <c r="AB83" s="30"/>
      <c r="AC83" s="30"/>
      <c r="AD83" s="31"/>
      <c r="AE83" s="30"/>
      <c r="AF83" s="30"/>
      <c r="AG83" s="33"/>
      <c r="AH83" s="142"/>
      <c r="AI83" s="142"/>
      <c r="AJ83" s="142"/>
      <c r="AK83" s="142"/>
    </row>
    <row r="84" spans="1:37" ht="25.15" customHeight="1" x14ac:dyDescent="0.4">
      <c r="A84" s="147"/>
      <c r="B84" s="4" t="s">
        <v>30</v>
      </c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100"/>
      <c r="AH84" s="9" t="s">
        <v>11</v>
      </c>
      <c r="AI84" s="110"/>
      <c r="AJ84" s="10" t="s">
        <v>15</v>
      </c>
      <c r="AK84" s="141"/>
    </row>
    <row r="85" spans="1:37" ht="25.15" customHeight="1" x14ac:dyDescent="0.4">
      <c r="A85" s="147"/>
      <c r="B85" s="6" t="s">
        <v>27</v>
      </c>
      <c r="C85" s="10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02"/>
      <c r="AF85" s="102"/>
      <c r="AG85" s="103"/>
      <c r="AH85" s="48" t="s">
        <v>12</v>
      </c>
      <c r="AI85" s="111"/>
      <c r="AJ85" s="49" t="s">
        <v>15</v>
      </c>
      <c r="AK85" s="141"/>
    </row>
    <row r="86" spans="1:37" ht="25.15" customHeight="1" x14ac:dyDescent="0.4">
      <c r="A86" s="147"/>
      <c r="B86" s="7" t="s">
        <v>31</v>
      </c>
      <c r="C86" s="98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100"/>
      <c r="AH86" s="11" t="s">
        <v>13</v>
      </c>
      <c r="AI86" s="117"/>
      <c r="AJ86" s="12" t="s">
        <v>15</v>
      </c>
      <c r="AK86" s="141"/>
    </row>
    <row r="87" spans="1:37" ht="25.15" customHeight="1" x14ac:dyDescent="0.4">
      <c r="A87" s="146"/>
      <c r="B87" s="8" t="s">
        <v>28</v>
      </c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4"/>
      <c r="AH87" s="93" t="s">
        <v>14</v>
      </c>
      <c r="AI87" s="119"/>
      <c r="AJ87" s="94" t="s">
        <v>15</v>
      </c>
      <c r="AK87" s="141"/>
    </row>
    <row r="88" spans="1:37" ht="25.15" customHeight="1" x14ac:dyDescent="0.4">
      <c r="A88" s="145" t="s">
        <v>91</v>
      </c>
      <c r="B88" s="4" t="s">
        <v>24</v>
      </c>
      <c r="C88" s="40">
        <v>1</v>
      </c>
      <c r="D88" s="35">
        <f t="shared" ref="D88:S88" si="18">C88+1</f>
        <v>2</v>
      </c>
      <c r="E88" s="35">
        <f t="shared" si="18"/>
        <v>3</v>
      </c>
      <c r="F88" s="35">
        <f t="shared" si="18"/>
        <v>4</v>
      </c>
      <c r="G88" s="35">
        <f t="shared" si="18"/>
        <v>5</v>
      </c>
      <c r="H88" s="35">
        <f t="shared" si="18"/>
        <v>6</v>
      </c>
      <c r="I88" s="36">
        <f t="shared" si="18"/>
        <v>7</v>
      </c>
      <c r="J88" s="36">
        <f t="shared" si="18"/>
        <v>8</v>
      </c>
      <c r="K88" s="35">
        <f t="shared" si="18"/>
        <v>9</v>
      </c>
      <c r="L88" s="35">
        <f t="shared" si="18"/>
        <v>10</v>
      </c>
      <c r="M88" s="35">
        <f t="shared" si="18"/>
        <v>11</v>
      </c>
      <c r="N88" s="35">
        <f t="shared" si="18"/>
        <v>12</v>
      </c>
      <c r="O88" s="35">
        <f t="shared" si="18"/>
        <v>13</v>
      </c>
      <c r="P88" s="36">
        <f t="shared" si="18"/>
        <v>14</v>
      </c>
      <c r="Q88" s="36">
        <f t="shared" si="18"/>
        <v>15</v>
      </c>
      <c r="R88" s="35">
        <f t="shared" si="18"/>
        <v>16</v>
      </c>
      <c r="S88" s="35">
        <f t="shared" si="18"/>
        <v>17</v>
      </c>
      <c r="T88" s="35">
        <f t="shared" ref="T88:AF88" si="19">S88+1</f>
        <v>18</v>
      </c>
      <c r="U88" s="35">
        <f t="shared" si="19"/>
        <v>19</v>
      </c>
      <c r="V88" s="36">
        <f t="shared" si="19"/>
        <v>20</v>
      </c>
      <c r="W88" s="36">
        <f t="shared" si="19"/>
        <v>21</v>
      </c>
      <c r="X88" s="36">
        <f t="shared" si="19"/>
        <v>22</v>
      </c>
      <c r="Y88" s="35">
        <f t="shared" si="19"/>
        <v>23</v>
      </c>
      <c r="Z88" s="35">
        <f t="shared" si="19"/>
        <v>24</v>
      </c>
      <c r="AA88" s="35">
        <f t="shared" si="19"/>
        <v>25</v>
      </c>
      <c r="AB88" s="35">
        <f t="shared" si="19"/>
        <v>26</v>
      </c>
      <c r="AC88" s="35">
        <f t="shared" si="19"/>
        <v>27</v>
      </c>
      <c r="AD88" s="36">
        <f t="shared" si="19"/>
        <v>28</v>
      </c>
      <c r="AE88" s="36">
        <f t="shared" si="19"/>
        <v>29</v>
      </c>
      <c r="AF88" s="35">
        <f t="shared" si="19"/>
        <v>30</v>
      </c>
      <c r="AG88" s="37">
        <v>31</v>
      </c>
      <c r="AH88" s="142" t="str">
        <f>A88</f>
        <v>令和8年3月</v>
      </c>
      <c r="AI88" s="142"/>
      <c r="AJ88" s="142"/>
      <c r="AK88" s="142"/>
    </row>
    <row r="89" spans="1:37" ht="25.15" customHeight="1" x14ac:dyDescent="0.4">
      <c r="A89" s="147"/>
      <c r="B89" s="5" t="s">
        <v>25</v>
      </c>
      <c r="C89" s="23" t="s">
        <v>71</v>
      </c>
      <c r="D89" s="28" t="s">
        <v>119</v>
      </c>
      <c r="E89" s="28" t="s">
        <v>34</v>
      </c>
      <c r="F89" s="28" t="s">
        <v>35</v>
      </c>
      <c r="G89" s="28" t="s">
        <v>36</v>
      </c>
      <c r="H89" s="28" t="s">
        <v>37</v>
      </c>
      <c r="I89" s="23" t="s">
        <v>38</v>
      </c>
      <c r="J89" s="23" t="s">
        <v>15</v>
      </c>
      <c r="K89" s="28" t="s">
        <v>33</v>
      </c>
      <c r="L89" s="28" t="s">
        <v>34</v>
      </c>
      <c r="M89" s="28" t="s">
        <v>35</v>
      </c>
      <c r="N89" s="28" t="s">
        <v>36</v>
      </c>
      <c r="O89" s="28" t="s">
        <v>37</v>
      </c>
      <c r="P89" s="23" t="s">
        <v>38</v>
      </c>
      <c r="Q89" s="23" t="s">
        <v>15</v>
      </c>
      <c r="R89" s="28" t="s">
        <v>33</v>
      </c>
      <c r="S89" s="28" t="s">
        <v>34</v>
      </c>
      <c r="T89" s="28" t="s">
        <v>35</v>
      </c>
      <c r="U89" s="28" t="s">
        <v>36</v>
      </c>
      <c r="V89" s="23" t="s">
        <v>37</v>
      </c>
      <c r="W89" s="23" t="s">
        <v>38</v>
      </c>
      <c r="X89" s="23" t="s">
        <v>15</v>
      </c>
      <c r="Y89" s="28" t="s">
        <v>33</v>
      </c>
      <c r="Z89" s="28" t="s">
        <v>34</v>
      </c>
      <c r="AA89" s="28" t="s">
        <v>35</v>
      </c>
      <c r="AB89" s="28" t="s">
        <v>36</v>
      </c>
      <c r="AC89" s="28" t="s">
        <v>37</v>
      </c>
      <c r="AD89" s="23" t="s">
        <v>38</v>
      </c>
      <c r="AE89" s="23" t="s">
        <v>15</v>
      </c>
      <c r="AF89" s="28" t="s">
        <v>33</v>
      </c>
      <c r="AG89" s="28" t="s">
        <v>92</v>
      </c>
      <c r="AH89" s="142"/>
      <c r="AI89" s="142"/>
      <c r="AJ89" s="142"/>
      <c r="AK89" s="142"/>
    </row>
    <row r="90" spans="1:37" ht="25.15" customHeight="1" x14ac:dyDescent="0.4">
      <c r="A90" s="147"/>
      <c r="B90" s="6" t="s">
        <v>26</v>
      </c>
      <c r="C90" s="39"/>
      <c r="D90" s="30"/>
      <c r="E90" s="30"/>
      <c r="F90" s="30"/>
      <c r="G90" s="30"/>
      <c r="H90" s="30"/>
      <c r="I90" s="31"/>
      <c r="J90" s="31"/>
      <c r="K90" s="30"/>
      <c r="L90" s="30"/>
      <c r="M90" s="30"/>
      <c r="N90" s="30"/>
      <c r="O90" s="30"/>
      <c r="P90" s="31"/>
      <c r="Q90" s="31"/>
      <c r="R90" s="30"/>
      <c r="S90" s="30"/>
      <c r="T90" s="30"/>
      <c r="U90" s="30"/>
      <c r="V90" s="24" t="s">
        <v>5</v>
      </c>
      <c r="W90" s="24"/>
      <c r="X90" s="31"/>
      <c r="Y90" s="30"/>
      <c r="Z90" s="30"/>
      <c r="AA90" s="30"/>
      <c r="AB90" s="30"/>
      <c r="AC90" s="30"/>
      <c r="AD90" s="31"/>
      <c r="AE90" s="31"/>
      <c r="AF90" s="30"/>
      <c r="AG90" s="33"/>
      <c r="AH90" s="142"/>
      <c r="AI90" s="142"/>
      <c r="AJ90" s="142"/>
      <c r="AK90" s="142"/>
    </row>
    <row r="91" spans="1:37" ht="25.15" customHeight="1" x14ac:dyDescent="0.4">
      <c r="A91" s="147"/>
      <c r="B91" s="4" t="s">
        <v>30</v>
      </c>
      <c r="C91" s="98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  <c r="AH91" s="9" t="s">
        <v>11</v>
      </c>
      <c r="AI91" s="110"/>
      <c r="AJ91" s="10" t="s">
        <v>15</v>
      </c>
      <c r="AK91" s="141"/>
    </row>
    <row r="92" spans="1:37" ht="25.15" customHeight="1" x14ac:dyDescent="0.4">
      <c r="A92" s="147"/>
      <c r="B92" s="6" t="s">
        <v>27</v>
      </c>
      <c r="C92" s="101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3"/>
      <c r="AH92" s="48" t="s">
        <v>12</v>
      </c>
      <c r="AI92" s="111"/>
      <c r="AJ92" s="49" t="s">
        <v>15</v>
      </c>
      <c r="AK92" s="141"/>
    </row>
    <row r="93" spans="1:37" ht="25.15" customHeight="1" x14ac:dyDescent="0.4">
      <c r="A93" s="147"/>
      <c r="B93" s="7" t="s">
        <v>31</v>
      </c>
      <c r="C93" s="98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00"/>
      <c r="AH93" s="11" t="s">
        <v>13</v>
      </c>
      <c r="AI93" s="117"/>
      <c r="AJ93" s="12" t="s">
        <v>15</v>
      </c>
      <c r="AK93" s="141"/>
    </row>
    <row r="94" spans="1:37" ht="25.15" customHeight="1" x14ac:dyDescent="0.4">
      <c r="A94" s="146"/>
      <c r="B94" s="8" t="s">
        <v>28</v>
      </c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H94" s="44" t="s">
        <v>14</v>
      </c>
      <c r="AI94" s="118"/>
      <c r="AJ94" s="45" t="s">
        <v>15</v>
      </c>
      <c r="AK94" s="141"/>
    </row>
    <row r="95" spans="1:37" ht="34.9" customHeight="1" x14ac:dyDescent="0.4">
      <c r="A95" s="20"/>
      <c r="B95" s="41" t="s">
        <v>41</v>
      </c>
      <c r="C95" s="42" t="s">
        <v>39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3"/>
      <c r="AI95" s="43"/>
      <c r="AJ95" s="43"/>
    </row>
  </sheetData>
  <mergeCells count="83">
    <mergeCell ref="AH2:AJ2"/>
    <mergeCell ref="B3:AC3"/>
    <mergeCell ref="AD3:AG3"/>
    <mergeCell ref="AH3:AJ3"/>
    <mergeCell ref="B4:M4"/>
    <mergeCell ref="N4:Q4"/>
    <mergeCell ref="R4:V4"/>
    <mergeCell ref="X4:AC4"/>
    <mergeCell ref="AD4:AG4"/>
    <mergeCell ref="AH4:AJ4"/>
    <mergeCell ref="K5:Q5"/>
    <mergeCell ref="R5:S5"/>
    <mergeCell ref="AH5:AJ5"/>
    <mergeCell ref="B6:B7"/>
    <mergeCell ref="D6:G6"/>
    <mergeCell ref="H6:I6"/>
    <mergeCell ref="N6:O6"/>
    <mergeCell ref="R6:S6"/>
    <mergeCell ref="D7:G7"/>
    <mergeCell ref="H7:I7"/>
    <mergeCell ref="K7:Q7"/>
    <mergeCell ref="R7:S7"/>
    <mergeCell ref="B5:J5"/>
    <mergeCell ref="B8:B9"/>
    <mergeCell ref="D8:G8"/>
    <mergeCell ref="H8:I8"/>
    <mergeCell ref="N8:O8"/>
    <mergeCell ref="R8:S8"/>
    <mergeCell ref="D9:G9"/>
    <mergeCell ref="H9:I9"/>
    <mergeCell ref="K9:Q9"/>
    <mergeCell ref="R9:S9"/>
    <mergeCell ref="AH60:AK62"/>
    <mergeCell ref="A32:A38"/>
    <mergeCell ref="A39:A45"/>
    <mergeCell ref="A11:A17"/>
    <mergeCell ref="A18:A24"/>
    <mergeCell ref="A25:A31"/>
    <mergeCell ref="AH25:AK27"/>
    <mergeCell ref="AK28:AK29"/>
    <mergeCell ref="AK30:AK31"/>
    <mergeCell ref="AK35:AK36"/>
    <mergeCell ref="AK37:AK38"/>
    <mergeCell ref="AK42:AK43"/>
    <mergeCell ref="AH32:AK34"/>
    <mergeCell ref="AH39:AK40"/>
    <mergeCell ref="AH41:AK41"/>
    <mergeCell ref="AK44:AK45"/>
    <mergeCell ref="A81:A87"/>
    <mergeCell ref="A88:A94"/>
    <mergeCell ref="A67:A73"/>
    <mergeCell ref="A74:A80"/>
    <mergeCell ref="A46:A52"/>
    <mergeCell ref="A53:A59"/>
    <mergeCell ref="A60:A66"/>
    <mergeCell ref="AK49:AK50"/>
    <mergeCell ref="AK51:AK52"/>
    <mergeCell ref="AK56:AK57"/>
    <mergeCell ref="AK58:AK59"/>
    <mergeCell ref="AH46:AK48"/>
    <mergeCell ref="AH53:AK55"/>
    <mergeCell ref="AK63:AK64"/>
    <mergeCell ref="AK65:AK66"/>
    <mergeCell ref="AK70:AK71"/>
    <mergeCell ref="AK72:AK73"/>
    <mergeCell ref="AK77:AK78"/>
    <mergeCell ref="AH67:AK68"/>
    <mergeCell ref="AH69:AK69"/>
    <mergeCell ref="AH74:AK75"/>
    <mergeCell ref="AH76:AK76"/>
    <mergeCell ref="AK79:AK80"/>
    <mergeCell ref="AK84:AK85"/>
    <mergeCell ref="AK86:AK87"/>
    <mergeCell ref="AK91:AK92"/>
    <mergeCell ref="AK93:AK94"/>
    <mergeCell ref="AH81:AK83"/>
    <mergeCell ref="AH88:AK90"/>
    <mergeCell ref="AK14:AK15"/>
    <mergeCell ref="AK16:AK17"/>
    <mergeCell ref="AK21:AK22"/>
    <mergeCell ref="AK23:AK24"/>
    <mergeCell ref="AH11:AK13"/>
    <mergeCell ref="AH18:AK20"/>
  </mergeCells>
  <phoneticPr fontId="1"/>
  <conditionalFormatting sqref="C14:AG14 P63:Q63 G63:M63 S63:X63 AA63:AG63">
    <cfRule type="containsText" dxfId="213" priority="113" operator="containsText" text="休">
      <formula>NOT(ISERROR(SEARCH("休",C14)))</formula>
    </cfRule>
    <cfRule type="containsText" dxfId="212" priority="114" operator="containsText" text="休">
      <formula>NOT(ISERROR(SEARCH("休",C14)))</formula>
    </cfRule>
  </conditionalFormatting>
  <conditionalFormatting sqref="C16:AG16">
    <cfRule type="containsText" dxfId="211" priority="111" operator="containsText" text="休">
      <formula>NOT(ISERROR(SEARCH("休",C16)))</formula>
    </cfRule>
    <cfRule type="containsText" dxfId="210" priority="112" operator="containsText" text="休">
      <formula>NOT(ISERROR(SEARCH("休",C16)))</formula>
    </cfRule>
  </conditionalFormatting>
  <conditionalFormatting sqref="C21:AG21">
    <cfRule type="containsText" dxfId="209" priority="109" operator="containsText" text="休">
      <formula>NOT(ISERROR(SEARCH("休",C21)))</formula>
    </cfRule>
    <cfRule type="containsText" dxfId="208" priority="110" operator="containsText" text="休">
      <formula>NOT(ISERROR(SEARCH("休",C21)))</formula>
    </cfRule>
  </conditionalFormatting>
  <conditionalFormatting sqref="C23:AG23">
    <cfRule type="containsText" dxfId="207" priority="107" operator="containsText" text="休">
      <formula>NOT(ISERROR(SEARCH("休",C23)))</formula>
    </cfRule>
    <cfRule type="containsText" dxfId="206" priority="108" operator="containsText" text="休">
      <formula>NOT(ISERROR(SEARCH("休",C23)))</formula>
    </cfRule>
  </conditionalFormatting>
  <conditionalFormatting sqref="C28:AG28">
    <cfRule type="containsText" dxfId="205" priority="105" operator="containsText" text="休">
      <formula>NOT(ISERROR(SEARCH("休",C28)))</formula>
    </cfRule>
    <cfRule type="containsText" dxfId="204" priority="106" operator="containsText" text="休">
      <formula>NOT(ISERROR(SEARCH("休",C28)))</formula>
    </cfRule>
  </conditionalFormatting>
  <conditionalFormatting sqref="C30:AG30">
    <cfRule type="containsText" dxfId="203" priority="103" operator="containsText" text="休">
      <formula>NOT(ISERROR(SEARCH("休",C30)))</formula>
    </cfRule>
    <cfRule type="containsText" dxfId="202" priority="104" operator="containsText" text="休">
      <formula>NOT(ISERROR(SEARCH("休",C30)))</formula>
    </cfRule>
  </conditionalFormatting>
  <conditionalFormatting sqref="C35:G35 R35:U35 J35:O35 X35:AG35">
    <cfRule type="containsText" dxfId="201" priority="101" operator="containsText" text="休">
      <formula>NOT(ISERROR(SEARCH("休",C35)))</formula>
    </cfRule>
    <cfRule type="containsText" dxfId="200" priority="102" operator="containsText" text="休">
      <formula>NOT(ISERROR(SEARCH("休",C35)))</formula>
    </cfRule>
  </conditionalFormatting>
  <conditionalFormatting sqref="C37:G37 R37:U37 J37:O37 X37:AG37">
    <cfRule type="containsText" dxfId="199" priority="99" operator="containsText" text="休">
      <formula>NOT(ISERROR(SEARCH("休",C37)))</formula>
    </cfRule>
    <cfRule type="containsText" dxfId="198" priority="100" operator="containsText" text="休">
      <formula>NOT(ISERROR(SEARCH("休",C37)))</formula>
    </cfRule>
  </conditionalFormatting>
  <conditionalFormatting sqref="AB42:AG42 C42:K42 M42:Y42">
    <cfRule type="containsText" dxfId="197" priority="97" operator="containsText" text="休">
      <formula>NOT(ISERROR(SEARCH("休",C42)))</formula>
    </cfRule>
    <cfRule type="containsText" dxfId="196" priority="98" operator="containsText" text="休">
      <formula>NOT(ISERROR(SEARCH("休",C42)))</formula>
    </cfRule>
  </conditionalFormatting>
  <conditionalFormatting sqref="C44:K44 M44:X44 AA44:AG44">
    <cfRule type="containsText" dxfId="195" priority="95" operator="containsText" text="休">
      <formula>NOT(ISERROR(SEARCH("休",C44)))</formula>
    </cfRule>
    <cfRule type="containsText" dxfId="194" priority="96" operator="containsText" text="休">
      <formula>NOT(ISERROR(SEARCH("休",C44)))</formula>
    </cfRule>
  </conditionalFormatting>
  <conditionalFormatting sqref="C49:H49 K49:N49 S49:V49 Y49:AG49">
    <cfRule type="containsText" dxfId="193" priority="93" operator="containsText" text="休">
      <formula>NOT(ISERROR(SEARCH("休",C49)))</formula>
    </cfRule>
    <cfRule type="containsText" dxfId="192" priority="94" operator="containsText" text="休">
      <formula>NOT(ISERROR(SEARCH("休",C49)))</formula>
    </cfRule>
  </conditionalFormatting>
  <conditionalFormatting sqref="C51:H51 K51:N51 S51:V51 Y51:AG51">
    <cfRule type="containsText" dxfId="191" priority="91" operator="containsText" text="休">
      <formula>NOT(ISERROR(SEARCH("休",C51)))</formula>
    </cfRule>
    <cfRule type="containsText" dxfId="190" priority="92" operator="containsText" text="休">
      <formula>NOT(ISERROR(SEARCH("休",C51)))</formula>
    </cfRule>
  </conditionalFormatting>
  <conditionalFormatting sqref="C56:AG56">
    <cfRule type="containsText" dxfId="189" priority="89" operator="containsText" text="休">
      <formula>NOT(ISERROR(SEARCH("休",C56)))</formula>
    </cfRule>
    <cfRule type="containsText" dxfId="188" priority="90" operator="containsText" text="休">
      <formula>NOT(ISERROR(SEARCH("休",C56)))</formula>
    </cfRule>
  </conditionalFormatting>
  <conditionalFormatting sqref="C58:G58 I58:N58 Q58:T58 W58:AA58 AD58:AG58">
    <cfRule type="containsText" dxfId="187" priority="87" operator="containsText" text="休">
      <formula>NOT(ISERROR(SEARCH("休",C58)))</formula>
    </cfRule>
    <cfRule type="containsText" dxfId="186" priority="88" operator="containsText" text="休">
      <formula>NOT(ISERROR(SEARCH("休",C58)))</formula>
    </cfRule>
  </conditionalFormatting>
  <conditionalFormatting sqref="C63:D63">
    <cfRule type="containsText" dxfId="185" priority="85" operator="containsText" text="休">
      <formula>NOT(ISERROR(SEARCH("休",C63)))</formula>
    </cfRule>
    <cfRule type="containsText" dxfId="184" priority="86" operator="containsText" text="休">
      <formula>NOT(ISERROR(SEARCH("休",C63)))</formula>
    </cfRule>
  </conditionalFormatting>
  <conditionalFormatting sqref="C65:D65 G65:AG65">
    <cfRule type="containsText" dxfId="183" priority="83" operator="containsText" text="休">
      <formula>NOT(ISERROR(SEARCH("休",C65)))</formula>
    </cfRule>
    <cfRule type="containsText" dxfId="182" priority="84" operator="containsText" text="休">
      <formula>NOT(ISERROR(SEARCH("休",C65)))</formula>
    </cfRule>
  </conditionalFormatting>
  <conditionalFormatting sqref="C70:AG70">
    <cfRule type="containsText" dxfId="181" priority="81" operator="containsText" text="休">
      <formula>NOT(ISERROR(SEARCH("休",C70)))</formula>
    </cfRule>
    <cfRule type="containsText" dxfId="180" priority="82" operator="containsText" text="休">
      <formula>NOT(ISERROR(SEARCH("休",C70)))</formula>
    </cfRule>
  </conditionalFormatting>
  <conditionalFormatting sqref="C72:AG72">
    <cfRule type="containsText" dxfId="179" priority="79" operator="containsText" text="休">
      <formula>NOT(ISERROR(SEARCH("休",C72)))</formula>
    </cfRule>
    <cfRule type="containsText" dxfId="178" priority="80" operator="containsText" text="休">
      <formula>NOT(ISERROR(SEARCH("休",C72)))</formula>
    </cfRule>
  </conditionalFormatting>
  <conditionalFormatting sqref="C77:AG77">
    <cfRule type="containsText" dxfId="177" priority="77" operator="containsText" text="休">
      <formula>NOT(ISERROR(SEARCH("休",C77)))</formula>
    </cfRule>
    <cfRule type="containsText" dxfId="176" priority="78" operator="containsText" text="休">
      <formula>NOT(ISERROR(SEARCH("休",C77)))</formula>
    </cfRule>
  </conditionalFormatting>
  <conditionalFormatting sqref="C79:AG79">
    <cfRule type="containsText" dxfId="175" priority="75" operator="containsText" text="休">
      <formula>NOT(ISERROR(SEARCH("休",C79)))</formula>
    </cfRule>
    <cfRule type="containsText" dxfId="174" priority="76" operator="containsText" text="休">
      <formula>NOT(ISERROR(SEARCH("休",C79)))</formula>
    </cfRule>
  </conditionalFormatting>
  <conditionalFormatting sqref="C84:AG84">
    <cfRule type="containsText" dxfId="173" priority="73" operator="containsText" text="休">
      <formula>NOT(ISERROR(SEARCH("休",C84)))</formula>
    </cfRule>
    <cfRule type="containsText" dxfId="172" priority="74" operator="containsText" text="休">
      <formula>NOT(ISERROR(SEARCH("休",C84)))</formula>
    </cfRule>
  </conditionalFormatting>
  <conditionalFormatting sqref="C86:AG86">
    <cfRule type="containsText" dxfId="171" priority="71" operator="containsText" text="休">
      <formula>NOT(ISERROR(SEARCH("休",C86)))</formula>
    </cfRule>
    <cfRule type="containsText" dxfId="170" priority="72" operator="containsText" text="休">
      <formula>NOT(ISERROR(SEARCH("休",C86)))</formula>
    </cfRule>
  </conditionalFormatting>
  <conditionalFormatting sqref="C91:AG91">
    <cfRule type="containsText" dxfId="169" priority="69" operator="containsText" text="休">
      <formula>NOT(ISERROR(SEARCH("休",C91)))</formula>
    </cfRule>
    <cfRule type="containsText" dxfId="168" priority="70" operator="containsText" text="休">
      <formula>NOT(ISERROR(SEARCH("休",C91)))</formula>
    </cfRule>
  </conditionalFormatting>
  <conditionalFormatting sqref="C93:AG93">
    <cfRule type="containsText" dxfId="167" priority="67" operator="containsText" text="休">
      <formula>NOT(ISERROR(SEARCH("休",C93)))</formula>
    </cfRule>
    <cfRule type="containsText" dxfId="166" priority="68" operator="containsText" text="休">
      <formula>NOT(ISERROR(SEARCH("休",C93)))</formula>
    </cfRule>
  </conditionalFormatting>
  <conditionalFormatting sqref="Q35">
    <cfRule type="containsText" dxfId="165" priority="65" operator="containsText" text="休">
      <formula>NOT(ISERROR(SEARCH("休",Q35)))</formula>
    </cfRule>
    <cfRule type="containsText" dxfId="164" priority="66" operator="containsText" text="休">
      <formula>NOT(ISERROR(SEARCH("休",Q35)))</formula>
    </cfRule>
  </conditionalFormatting>
  <conditionalFormatting sqref="Q37">
    <cfRule type="containsText" dxfId="163" priority="63" operator="containsText" text="休">
      <formula>NOT(ISERROR(SEARCH("休",Q37)))</formula>
    </cfRule>
    <cfRule type="containsText" dxfId="162" priority="64" operator="containsText" text="休">
      <formula>NOT(ISERROR(SEARCH("休",Q37)))</formula>
    </cfRule>
  </conditionalFormatting>
  <conditionalFormatting sqref="H35:I35">
    <cfRule type="containsText" dxfId="161" priority="61" operator="containsText" text="休">
      <formula>NOT(ISERROR(SEARCH("休",H35)))</formula>
    </cfRule>
    <cfRule type="containsText" dxfId="160" priority="62" operator="containsText" text="休">
      <formula>NOT(ISERROR(SEARCH("休",H35)))</formula>
    </cfRule>
  </conditionalFormatting>
  <conditionalFormatting sqref="H37:I37">
    <cfRule type="containsText" dxfId="159" priority="59" operator="containsText" text="休">
      <formula>NOT(ISERROR(SEARCH("休",H37)))</formula>
    </cfRule>
    <cfRule type="containsText" dxfId="158" priority="60" operator="containsText" text="休">
      <formula>NOT(ISERROR(SEARCH("休",H37)))</formula>
    </cfRule>
  </conditionalFormatting>
  <conditionalFormatting sqref="P35">
    <cfRule type="containsText" dxfId="157" priority="57" operator="containsText" text="休">
      <formula>NOT(ISERROR(SEARCH("休",P35)))</formula>
    </cfRule>
    <cfRule type="containsText" dxfId="156" priority="58" operator="containsText" text="休">
      <formula>NOT(ISERROR(SEARCH("休",P35)))</formula>
    </cfRule>
  </conditionalFormatting>
  <conditionalFormatting sqref="P37">
    <cfRule type="containsText" dxfId="155" priority="55" operator="containsText" text="休">
      <formula>NOT(ISERROR(SEARCH("休",P37)))</formula>
    </cfRule>
    <cfRule type="containsText" dxfId="154" priority="56" operator="containsText" text="休">
      <formula>NOT(ISERROR(SEARCH("休",P37)))</formula>
    </cfRule>
  </conditionalFormatting>
  <conditionalFormatting sqref="V35">
    <cfRule type="containsText" dxfId="153" priority="53" operator="containsText" text="休">
      <formula>NOT(ISERROR(SEARCH("休",V35)))</formula>
    </cfRule>
    <cfRule type="containsText" dxfId="152" priority="54" operator="containsText" text="休">
      <formula>NOT(ISERROR(SEARCH("休",V35)))</formula>
    </cfRule>
  </conditionalFormatting>
  <conditionalFormatting sqref="V37">
    <cfRule type="containsText" dxfId="151" priority="51" operator="containsText" text="休">
      <formula>NOT(ISERROR(SEARCH("休",V37)))</formula>
    </cfRule>
    <cfRule type="containsText" dxfId="150" priority="52" operator="containsText" text="休">
      <formula>NOT(ISERROR(SEARCH("休",V37)))</formula>
    </cfRule>
  </conditionalFormatting>
  <conditionalFormatting sqref="W35">
    <cfRule type="containsText" dxfId="149" priority="49" operator="containsText" text="休">
      <formula>NOT(ISERROR(SEARCH("休",W35)))</formula>
    </cfRule>
    <cfRule type="containsText" dxfId="148" priority="50" operator="containsText" text="休">
      <formula>NOT(ISERROR(SEARCH("休",W35)))</formula>
    </cfRule>
  </conditionalFormatting>
  <conditionalFormatting sqref="W37">
    <cfRule type="containsText" dxfId="147" priority="47" operator="containsText" text="休">
      <formula>NOT(ISERROR(SEARCH("休",W37)))</formula>
    </cfRule>
    <cfRule type="containsText" dxfId="146" priority="48" operator="containsText" text="休">
      <formula>NOT(ISERROR(SEARCH("休",W37)))</formula>
    </cfRule>
  </conditionalFormatting>
  <conditionalFormatting sqref="Y42:AA42">
    <cfRule type="containsText" dxfId="145" priority="45" operator="containsText" text="休">
      <formula>NOT(ISERROR(SEARCH("休",Y42)))</formula>
    </cfRule>
    <cfRule type="containsText" dxfId="144" priority="46" operator="containsText" text="休">
      <formula>NOT(ISERROR(SEARCH("休",Y42)))</formula>
    </cfRule>
  </conditionalFormatting>
  <conditionalFormatting sqref="I49:J49">
    <cfRule type="containsText" dxfId="143" priority="43" operator="containsText" text="休">
      <formula>NOT(ISERROR(SEARCH("休",I49)))</formula>
    </cfRule>
    <cfRule type="containsText" dxfId="142" priority="44" operator="containsText" text="休">
      <formula>NOT(ISERROR(SEARCH("休",I49)))</formula>
    </cfRule>
  </conditionalFormatting>
  <conditionalFormatting sqref="I51:J51">
    <cfRule type="containsText" dxfId="141" priority="41" operator="containsText" text="休">
      <formula>NOT(ISERROR(SEARCH("休",I51)))</formula>
    </cfRule>
    <cfRule type="containsText" dxfId="140" priority="42" operator="containsText" text="休">
      <formula>NOT(ISERROR(SEARCH("休",I51)))</formula>
    </cfRule>
  </conditionalFormatting>
  <conditionalFormatting sqref="Q49:R49">
    <cfRule type="containsText" dxfId="139" priority="39" operator="containsText" text="休">
      <formula>NOT(ISERROR(SEARCH("休",Q49)))</formula>
    </cfRule>
    <cfRule type="containsText" dxfId="138" priority="40" operator="containsText" text="休">
      <formula>NOT(ISERROR(SEARCH("休",Q49)))</formula>
    </cfRule>
  </conditionalFormatting>
  <conditionalFormatting sqref="Q51:R51">
    <cfRule type="containsText" dxfId="137" priority="37" operator="containsText" text="休">
      <formula>NOT(ISERROR(SEARCH("休",Q51)))</formula>
    </cfRule>
    <cfRule type="containsText" dxfId="136" priority="38" operator="containsText" text="休">
      <formula>NOT(ISERROR(SEARCH("休",Q51)))</formula>
    </cfRule>
  </conditionalFormatting>
  <conditionalFormatting sqref="W49:X49">
    <cfRule type="containsText" dxfId="135" priority="35" operator="containsText" text="休">
      <formula>NOT(ISERROR(SEARCH("休",W49)))</formula>
    </cfRule>
    <cfRule type="containsText" dxfId="134" priority="36" operator="containsText" text="休">
      <formula>NOT(ISERROR(SEARCH("休",W49)))</formula>
    </cfRule>
  </conditionalFormatting>
  <conditionalFormatting sqref="W51:X51">
    <cfRule type="containsText" dxfId="133" priority="33" operator="containsText" text="休">
      <formula>NOT(ISERROR(SEARCH("休",W51)))</formula>
    </cfRule>
    <cfRule type="containsText" dxfId="132" priority="34" operator="containsText" text="休">
      <formula>NOT(ISERROR(SEARCH("休",W51)))</formula>
    </cfRule>
  </conditionalFormatting>
  <conditionalFormatting sqref="H58">
    <cfRule type="containsText" dxfId="131" priority="31" operator="containsText" text="休">
      <formula>NOT(ISERROR(SEARCH("休",H58)))</formula>
    </cfRule>
    <cfRule type="containsText" dxfId="130" priority="32" operator="containsText" text="休">
      <formula>NOT(ISERROR(SEARCH("休",H58)))</formula>
    </cfRule>
  </conditionalFormatting>
  <conditionalFormatting sqref="O58">
    <cfRule type="containsText" dxfId="129" priority="29" operator="containsText" text="休">
      <formula>NOT(ISERROR(SEARCH("休",O58)))</formula>
    </cfRule>
    <cfRule type="containsText" dxfId="128" priority="30" operator="containsText" text="休">
      <formula>NOT(ISERROR(SEARCH("休",O58)))</formula>
    </cfRule>
  </conditionalFormatting>
  <conditionalFormatting sqref="U58">
    <cfRule type="containsText" dxfId="127" priority="27" operator="containsText" text="休">
      <formula>NOT(ISERROR(SEARCH("休",U58)))</formula>
    </cfRule>
    <cfRule type="containsText" dxfId="126" priority="28" operator="containsText" text="休">
      <formula>NOT(ISERROR(SEARCH("休",U58)))</formula>
    </cfRule>
  </conditionalFormatting>
  <conditionalFormatting sqref="P58">
    <cfRule type="containsText" dxfId="125" priority="25" operator="containsText" text="休">
      <formula>NOT(ISERROR(SEARCH("休",P58)))</formula>
    </cfRule>
    <cfRule type="containsText" dxfId="124" priority="26" operator="containsText" text="休">
      <formula>NOT(ISERROR(SEARCH("休",P58)))</formula>
    </cfRule>
  </conditionalFormatting>
  <conditionalFormatting sqref="V58">
    <cfRule type="containsText" dxfId="123" priority="23" operator="containsText" text="休">
      <formula>NOT(ISERROR(SEARCH("休",V58)))</formula>
    </cfRule>
    <cfRule type="containsText" dxfId="122" priority="24" operator="containsText" text="休">
      <formula>NOT(ISERROR(SEARCH("休",V58)))</formula>
    </cfRule>
  </conditionalFormatting>
  <conditionalFormatting sqref="AB58">
    <cfRule type="containsText" dxfId="121" priority="21" operator="containsText" text="休">
      <formula>NOT(ISERROR(SEARCH("休",AB58)))</formula>
    </cfRule>
    <cfRule type="containsText" dxfId="120" priority="22" operator="containsText" text="休">
      <formula>NOT(ISERROR(SEARCH("休",AB58)))</formula>
    </cfRule>
  </conditionalFormatting>
  <conditionalFormatting sqref="AC58">
    <cfRule type="containsText" dxfId="119" priority="19" operator="containsText" text="休">
      <formula>NOT(ISERROR(SEARCH("休",AC58)))</formula>
    </cfRule>
    <cfRule type="containsText" dxfId="118" priority="20" operator="containsText" text="休">
      <formula>NOT(ISERROR(SEARCH("休",AC58)))</formula>
    </cfRule>
  </conditionalFormatting>
  <conditionalFormatting sqref="E63:F63">
    <cfRule type="containsText" dxfId="117" priority="17" operator="containsText" text="休">
      <formula>NOT(ISERROR(SEARCH("休",E63)))</formula>
    </cfRule>
    <cfRule type="containsText" dxfId="116" priority="18" operator="containsText" text="休">
      <formula>NOT(ISERROR(SEARCH("休",E63)))</formula>
    </cfRule>
  </conditionalFormatting>
  <conditionalFormatting sqref="E65:F65">
    <cfRule type="containsText" dxfId="115" priority="15" operator="containsText" text="休">
      <formula>NOT(ISERROR(SEARCH("休",E65)))</formula>
    </cfRule>
    <cfRule type="containsText" dxfId="114" priority="16" operator="containsText" text="休">
      <formula>NOT(ISERROR(SEARCH("休",E65)))</formula>
    </cfRule>
  </conditionalFormatting>
  <conditionalFormatting sqref="R63">
    <cfRule type="containsText" dxfId="113" priority="13" operator="containsText" text="休">
      <formula>NOT(ISERROR(SEARCH("休",R63)))</formula>
    </cfRule>
    <cfRule type="containsText" dxfId="112" priority="14" operator="containsText" text="休">
      <formula>NOT(ISERROR(SEARCH("休",R63)))</formula>
    </cfRule>
  </conditionalFormatting>
  <conditionalFormatting sqref="Y63:Z63">
    <cfRule type="containsText" dxfId="111" priority="11" operator="containsText" text="休">
      <formula>NOT(ISERROR(SEARCH("休",Y63)))</formula>
    </cfRule>
    <cfRule type="containsText" dxfId="110" priority="12" operator="containsText" text="休">
      <formula>NOT(ISERROR(SEARCH("休",Y63)))</formula>
    </cfRule>
  </conditionalFormatting>
  <conditionalFormatting sqref="L42">
    <cfRule type="containsText" dxfId="109" priority="9" operator="containsText" text="休">
      <formula>NOT(ISERROR(SEARCH("休",L42)))</formula>
    </cfRule>
    <cfRule type="containsText" dxfId="108" priority="10" operator="containsText" text="休">
      <formula>NOT(ISERROR(SEARCH("休",L42)))</formula>
    </cfRule>
  </conditionalFormatting>
  <conditionalFormatting sqref="L44">
    <cfRule type="containsText" dxfId="107" priority="7" operator="containsText" text="休">
      <formula>NOT(ISERROR(SEARCH("休",L44)))</formula>
    </cfRule>
    <cfRule type="containsText" dxfId="106" priority="8" operator="containsText" text="休">
      <formula>NOT(ISERROR(SEARCH("休",L44)))</formula>
    </cfRule>
  </conditionalFormatting>
  <conditionalFormatting sqref="Y44:Z44">
    <cfRule type="containsText" dxfId="105" priority="5" operator="containsText" text="休">
      <formula>NOT(ISERROR(SEARCH("休",Y44)))</formula>
    </cfRule>
    <cfRule type="containsText" dxfId="104" priority="6" operator="containsText" text="休">
      <formula>NOT(ISERROR(SEARCH("休",Y44)))</formula>
    </cfRule>
  </conditionalFormatting>
  <conditionalFormatting sqref="O49:P49">
    <cfRule type="containsText" dxfId="103" priority="3" operator="containsText" text="休">
      <formula>NOT(ISERROR(SEARCH("休",O49)))</formula>
    </cfRule>
    <cfRule type="containsText" dxfId="102" priority="4" operator="containsText" text="休">
      <formula>NOT(ISERROR(SEARCH("休",O49)))</formula>
    </cfRule>
  </conditionalFormatting>
  <conditionalFormatting sqref="O51:P51">
    <cfRule type="containsText" dxfId="101" priority="1" operator="containsText" text="休">
      <formula>NOT(ISERROR(SEARCH("休",O51)))</formula>
    </cfRule>
    <cfRule type="containsText" dxfId="100" priority="2" operator="containsText" text="休">
      <formula>NOT(ISERROR(SEARCH("休",O51)))</formula>
    </cfRule>
  </conditionalFormatting>
  <dataValidations count="1">
    <dataValidation type="list" allowBlank="1" showInputMessage="1" showErrorMessage="1" sqref="C14:AG14 C16:AG16 C21:AG21 C23:AG23 C28:AG28 C30:AG30 C93:AG93 C35:AG35 P63:AG63 C56:AG56 C58:AG58 C70:AG70 C72:AG72 C77:AG77 C79:AG79 C84:AG84 C86:AG86 C91:AG91 C37:AG37 C44:AG44 C65:AG65 C63:M63 C42:AG42 C51:AG51 C49:AG49">
      <formula1>$AM$3:$AM$10</formula1>
    </dataValidation>
  </dataValidations>
  <printOptions horizontalCentered="1" verticalCentered="1"/>
  <pageMargins left="0.70866141732283472" right="0.51181102362204722" top="0.15748031496062992" bottom="0.15748031496062992" header="0.31496062992125984" footer="0.31496062992125984"/>
  <pageSetup paperSize="9" scale="37" orientation="landscape" r:id="rId1"/>
  <rowBreaks count="1" manualBreakCount="1">
    <brk id="45" max="3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5"/>
  <sheetViews>
    <sheetView showZeros="0" tabSelected="1" view="pageBreakPreview" zoomScale="55" zoomScaleNormal="70" zoomScaleSheetLayoutView="55" workbookViewId="0">
      <selection activeCell="K5" sqref="K5:Q5"/>
    </sheetView>
  </sheetViews>
  <sheetFormatPr defaultColWidth="3.75" defaultRowHeight="22.15" customHeight="1" x14ac:dyDescent="0.4"/>
  <cols>
    <col min="1" max="1" width="20.625" style="1" customWidth="1"/>
    <col min="2" max="2" width="30.75" style="1" customWidth="1"/>
    <col min="3" max="33" width="6.75" style="1" customWidth="1"/>
    <col min="34" max="34" width="26.625" style="2" customWidth="1"/>
    <col min="35" max="35" width="10.75" style="2" customWidth="1"/>
    <col min="36" max="36" width="8.75" style="2" customWidth="1"/>
    <col min="37" max="37" width="9.875" style="1" customWidth="1"/>
    <col min="38" max="38" width="18.625" style="1" customWidth="1"/>
    <col min="39" max="39" width="3.75" style="1"/>
    <col min="40" max="40" width="10.75" style="2" customWidth="1"/>
    <col min="41" max="41" width="25.75" style="1" customWidth="1"/>
    <col min="42" max="42" width="87.75" style="1" customWidth="1"/>
    <col min="43" max="16384" width="3.75" style="1"/>
  </cols>
  <sheetData>
    <row r="1" spans="1:42" ht="55.15" customHeight="1" x14ac:dyDescent="0.4"/>
    <row r="2" spans="1:42" ht="40.15" customHeight="1" x14ac:dyDescent="0.4">
      <c r="A2" s="76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61"/>
      <c r="AE2" s="61"/>
      <c r="AF2" s="61"/>
      <c r="AG2" s="69"/>
      <c r="AH2" s="195" t="s">
        <v>135</v>
      </c>
      <c r="AI2" s="195"/>
      <c r="AJ2" s="195"/>
      <c r="AK2" s="195"/>
      <c r="AN2" s="60" t="s">
        <v>29</v>
      </c>
      <c r="AO2" s="46"/>
      <c r="AP2" s="47"/>
    </row>
    <row r="3" spans="1:42" ht="40.15" customHeight="1" x14ac:dyDescent="0.4">
      <c r="A3" s="89" t="s">
        <v>58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42" t="s">
        <v>60</v>
      </c>
      <c r="AE3" s="142"/>
      <c r="AF3" s="142"/>
      <c r="AG3" s="142"/>
      <c r="AH3" s="183"/>
      <c r="AI3" s="183"/>
      <c r="AJ3" s="183"/>
      <c r="AK3" s="183"/>
      <c r="AN3" s="50" t="s">
        <v>6</v>
      </c>
      <c r="AO3" s="51" t="s">
        <v>46</v>
      </c>
      <c r="AP3" s="51"/>
    </row>
    <row r="4" spans="1:42" ht="40.15" customHeight="1" thickBot="1" x14ac:dyDescent="0.45">
      <c r="A4" s="89" t="s">
        <v>59</v>
      </c>
      <c r="B4" s="182"/>
      <c r="C4" s="182"/>
      <c r="D4" s="182"/>
      <c r="E4" s="182"/>
      <c r="F4" s="182"/>
      <c r="G4" s="182"/>
      <c r="H4" s="182"/>
      <c r="I4" s="182"/>
      <c r="J4" s="182"/>
      <c r="K4" s="184"/>
      <c r="L4" s="184"/>
      <c r="M4" s="182"/>
      <c r="N4" s="142" t="s">
        <v>17</v>
      </c>
      <c r="O4" s="142"/>
      <c r="P4" s="142"/>
      <c r="Q4" s="142"/>
      <c r="R4" s="185"/>
      <c r="S4" s="186"/>
      <c r="T4" s="187"/>
      <c r="U4" s="187"/>
      <c r="V4" s="187"/>
      <c r="W4" s="127" t="s">
        <v>61</v>
      </c>
      <c r="X4" s="188"/>
      <c r="Y4" s="188"/>
      <c r="Z4" s="188"/>
      <c r="AA4" s="188"/>
      <c r="AB4" s="188"/>
      <c r="AC4" s="189"/>
      <c r="AD4" s="145" t="s">
        <v>16</v>
      </c>
      <c r="AE4" s="145"/>
      <c r="AF4" s="145"/>
      <c r="AG4" s="145"/>
      <c r="AH4" s="183"/>
      <c r="AI4" s="183"/>
      <c r="AJ4" s="183"/>
      <c r="AK4" s="183"/>
      <c r="AN4" s="75" t="s">
        <v>32</v>
      </c>
      <c r="AO4" s="51" t="s">
        <v>47</v>
      </c>
      <c r="AP4" s="84" t="s">
        <v>55</v>
      </c>
    </row>
    <row r="5" spans="1:42" ht="40.15" customHeight="1" thickBot="1" x14ac:dyDescent="0.45">
      <c r="A5" s="3"/>
      <c r="B5" s="178" t="s">
        <v>140</v>
      </c>
      <c r="C5" s="179"/>
      <c r="D5" s="179"/>
      <c r="E5" s="179"/>
      <c r="F5" s="179"/>
      <c r="G5" s="179"/>
      <c r="H5" s="179"/>
      <c r="I5" s="179"/>
      <c r="J5" s="180"/>
      <c r="K5" s="160"/>
      <c r="L5" s="161"/>
      <c r="M5" s="161"/>
      <c r="N5" s="161"/>
      <c r="O5" s="161"/>
      <c r="P5" s="161"/>
      <c r="Q5" s="162"/>
      <c r="R5" s="163" t="str">
        <f>IF(K5="4週8休相当","4週8休",IF(K5="4週7休相当","4週7休",IF(K5="4週6休相当","4週6休","")))</f>
        <v/>
      </c>
      <c r="S5" s="164"/>
      <c r="T5" s="72"/>
      <c r="U5" s="73" t="s">
        <v>62</v>
      </c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194"/>
      <c r="AI5" s="194"/>
      <c r="AJ5" s="194"/>
      <c r="AN5" s="50" t="s">
        <v>10</v>
      </c>
      <c r="AO5" s="51" t="s">
        <v>48</v>
      </c>
      <c r="AP5" s="51" t="s">
        <v>44</v>
      </c>
    </row>
    <row r="6" spans="1:42" ht="40.15" customHeight="1" x14ac:dyDescent="0.4">
      <c r="A6" s="2"/>
      <c r="B6" s="166" t="s">
        <v>22</v>
      </c>
      <c r="C6" s="88" t="s">
        <v>19</v>
      </c>
      <c r="D6" s="167" t="s">
        <v>11</v>
      </c>
      <c r="E6" s="167"/>
      <c r="F6" s="167"/>
      <c r="G6" s="167"/>
      <c r="H6" s="168">
        <f>AI14+AI21+AI28+AI35+AI42+AI49+AI56+AI63+AI70+AI77+AI84+AI91</f>
        <v>0</v>
      </c>
      <c r="I6" s="168"/>
      <c r="J6" s="62" t="s">
        <v>3</v>
      </c>
      <c r="K6" s="63"/>
      <c r="L6" s="58" t="s">
        <v>20</v>
      </c>
      <c r="M6" s="58" t="s">
        <v>21</v>
      </c>
      <c r="N6" s="169">
        <f>IFERROR(ROUNDUP($H$6*O7,0),0)</f>
        <v>0</v>
      </c>
      <c r="O6" s="169"/>
      <c r="P6" s="55" t="s">
        <v>3</v>
      </c>
      <c r="Q6" s="64"/>
      <c r="R6" s="170" t="s">
        <v>56</v>
      </c>
      <c r="S6" s="171"/>
      <c r="T6" s="70"/>
      <c r="U6" s="74" t="s">
        <v>63</v>
      </c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5"/>
      <c r="AI6" s="85"/>
      <c r="AJ6" s="85"/>
      <c r="AN6" s="50" t="s">
        <v>9</v>
      </c>
      <c r="AO6" s="52" t="s">
        <v>49</v>
      </c>
      <c r="AP6" s="52" t="s">
        <v>45</v>
      </c>
    </row>
    <row r="7" spans="1:42" ht="40.15" customHeight="1" thickBot="1" x14ac:dyDescent="0.45">
      <c r="A7" s="2"/>
      <c r="B7" s="166"/>
      <c r="C7" s="53" t="s">
        <v>20</v>
      </c>
      <c r="D7" s="167" t="s">
        <v>12</v>
      </c>
      <c r="E7" s="167"/>
      <c r="F7" s="167"/>
      <c r="G7" s="167"/>
      <c r="H7" s="172">
        <f>AI15+AI22+AI29+AI36+AI43+AI50+AI57+AI64+AI71+AI78+AI85+AI92</f>
        <v>0</v>
      </c>
      <c r="I7" s="172"/>
      <c r="J7" s="65" t="s">
        <v>3</v>
      </c>
      <c r="K7" s="107" t="s">
        <v>124</v>
      </c>
      <c r="L7" s="108" t="s">
        <v>125</v>
      </c>
      <c r="M7" s="108" t="s">
        <v>126</v>
      </c>
      <c r="N7" s="108" t="s">
        <v>127</v>
      </c>
      <c r="O7" s="174" t="str">
        <f>IF(K5="4週8休相当",0.285,IF(K5="月単位の4週8休以上",0.285,IF(K5="通期の4週8休以上",0.285,IF(K5="4週7休相当",0.25,IF(K5="4週6休相当",0.214,"")))))</f>
        <v/>
      </c>
      <c r="P7" s="174"/>
      <c r="Q7" s="109" t="s">
        <v>123</v>
      </c>
      <c r="R7" s="176" t="str">
        <f>IF(ISBLANK(B3),"",IF(H7&gt;=N6,"〇","×"))</f>
        <v/>
      </c>
      <c r="S7" s="177"/>
      <c r="T7" s="70"/>
      <c r="U7" s="74" t="s">
        <v>64</v>
      </c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5"/>
      <c r="AI7" s="85"/>
      <c r="AJ7" s="85"/>
      <c r="AN7" s="50" t="s">
        <v>7</v>
      </c>
      <c r="AO7" s="51" t="s">
        <v>50</v>
      </c>
      <c r="AP7" s="51" t="s">
        <v>53</v>
      </c>
    </row>
    <row r="8" spans="1:42" ht="40.15" customHeight="1" x14ac:dyDescent="0.4">
      <c r="A8" s="2"/>
      <c r="B8" s="148" t="s">
        <v>23</v>
      </c>
      <c r="C8" s="54" t="s">
        <v>19</v>
      </c>
      <c r="D8" s="149" t="s">
        <v>13</v>
      </c>
      <c r="E8" s="149"/>
      <c r="F8" s="149"/>
      <c r="G8" s="149"/>
      <c r="H8" s="150">
        <f>AI16+AI23+AI30+AI37+AI44+AI51+AI58+AI65+AI72+AI79+AI86+AI93</f>
        <v>0</v>
      </c>
      <c r="I8" s="150"/>
      <c r="J8" s="66" t="s">
        <v>3</v>
      </c>
      <c r="K8" s="67"/>
      <c r="L8" s="59" t="s">
        <v>20</v>
      </c>
      <c r="M8" s="59" t="s">
        <v>21</v>
      </c>
      <c r="N8" s="151">
        <f>IFERROR(ROUNDUP($H$8*O9,0),0)</f>
        <v>0</v>
      </c>
      <c r="O8" s="151"/>
      <c r="P8" s="57" t="s">
        <v>3</v>
      </c>
      <c r="Q8" s="68"/>
      <c r="R8" s="152" t="s">
        <v>56</v>
      </c>
      <c r="S8" s="153"/>
      <c r="T8" s="71"/>
      <c r="U8" s="74" t="s">
        <v>65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85"/>
      <c r="AI8" s="85"/>
      <c r="AJ8" s="85"/>
      <c r="AN8" s="50" t="s">
        <v>8</v>
      </c>
      <c r="AO8" s="51" t="s">
        <v>51</v>
      </c>
      <c r="AP8" s="51" t="s">
        <v>54</v>
      </c>
    </row>
    <row r="9" spans="1:42" ht="40.15" customHeight="1" thickBot="1" x14ac:dyDescent="0.45">
      <c r="A9" s="2"/>
      <c r="B9" s="148"/>
      <c r="C9" s="54" t="s">
        <v>20</v>
      </c>
      <c r="D9" s="149" t="s">
        <v>14</v>
      </c>
      <c r="E9" s="149"/>
      <c r="F9" s="149"/>
      <c r="G9" s="149"/>
      <c r="H9" s="154">
        <f>AI17+AI24+AI31+AI38+AI45+AI52+AI59+AI66+AI73+AI80+AI87+AI94</f>
        <v>0</v>
      </c>
      <c r="I9" s="154"/>
      <c r="J9" s="66" t="s">
        <v>3</v>
      </c>
      <c r="K9" s="104" t="s">
        <v>124</v>
      </c>
      <c r="L9" s="105" t="s">
        <v>128</v>
      </c>
      <c r="M9" s="105" t="s">
        <v>129</v>
      </c>
      <c r="N9" s="105" t="s">
        <v>130</v>
      </c>
      <c r="O9" s="156" t="str">
        <f>IF(K5="4週8休相当",0.285,IF(K5="月単位の4週8休以上",0.285,IF(K5="通期の4週8休以上",0.285,IF(K5="4週7休相当",0.25,IF(K5="4週6休相当",0.214,"")))))</f>
        <v/>
      </c>
      <c r="P9" s="156"/>
      <c r="Q9" s="106" t="s">
        <v>131</v>
      </c>
      <c r="R9" s="158" t="str">
        <f>IF(ISBLANK(B3),"",IF(H9&gt;=N8,"〇","×"))</f>
        <v/>
      </c>
      <c r="S9" s="159"/>
      <c r="T9" s="71"/>
      <c r="U9" s="74" t="s">
        <v>66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83"/>
      <c r="AI9" s="83"/>
      <c r="AJ9" s="83"/>
      <c r="AN9" s="50" t="s">
        <v>40</v>
      </c>
      <c r="AO9" s="52" t="s">
        <v>52</v>
      </c>
      <c r="AP9" s="52"/>
    </row>
    <row r="10" spans="1:42" ht="22.15" customHeight="1" x14ac:dyDescent="0.4">
      <c r="A10" s="2"/>
      <c r="AN10" s="50"/>
      <c r="AO10" s="52"/>
      <c r="AP10" s="52"/>
    </row>
    <row r="11" spans="1:42" ht="25.15" customHeight="1" x14ac:dyDescent="0.4">
      <c r="A11" s="145" t="s">
        <v>80</v>
      </c>
      <c r="B11" s="4" t="s">
        <v>24</v>
      </c>
      <c r="C11" s="18">
        <v>1</v>
      </c>
      <c r="D11" s="13">
        <f>C11+1</f>
        <v>2</v>
      </c>
      <c r="E11" s="13">
        <f t="shared" ref="E11:AF11" si="0">D11+1</f>
        <v>3</v>
      </c>
      <c r="F11" s="13">
        <f t="shared" si="0"/>
        <v>4</v>
      </c>
      <c r="G11" s="21">
        <f t="shared" si="0"/>
        <v>5</v>
      </c>
      <c r="H11" s="21">
        <f t="shared" si="0"/>
        <v>6</v>
      </c>
      <c r="I11" s="13">
        <f t="shared" si="0"/>
        <v>7</v>
      </c>
      <c r="J11" s="13">
        <f t="shared" si="0"/>
        <v>8</v>
      </c>
      <c r="K11" s="13">
        <f t="shared" si="0"/>
        <v>9</v>
      </c>
      <c r="L11" s="13">
        <f t="shared" si="0"/>
        <v>10</v>
      </c>
      <c r="M11" s="13">
        <f t="shared" si="0"/>
        <v>11</v>
      </c>
      <c r="N11" s="21">
        <f t="shared" si="0"/>
        <v>12</v>
      </c>
      <c r="O11" s="21">
        <f t="shared" si="0"/>
        <v>13</v>
      </c>
      <c r="P11" s="13">
        <f t="shared" si="0"/>
        <v>14</v>
      </c>
      <c r="Q11" s="13">
        <f t="shared" si="0"/>
        <v>15</v>
      </c>
      <c r="R11" s="13">
        <f t="shared" si="0"/>
        <v>16</v>
      </c>
      <c r="S11" s="13">
        <f t="shared" si="0"/>
        <v>17</v>
      </c>
      <c r="T11" s="13">
        <f t="shared" si="0"/>
        <v>18</v>
      </c>
      <c r="U11" s="21">
        <f t="shared" si="0"/>
        <v>19</v>
      </c>
      <c r="V11" s="21">
        <f t="shared" si="0"/>
        <v>20</v>
      </c>
      <c r="W11" s="13">
        <f t="shared" si="0"/>
        <v>21</v>
      </c>
      <c r="X11" s="13">
        <f t="shared" si="0"/>
        <v>22</v>
      </c>
      <c r="Y11" s="13">
        <f t="shared" si="0"/>
        <v>23</v>
      </c>
      <c r="Z11" s="13">
        <f t="shared" si="0"/>
        <v>24</v>
      </c>
      <c r="AA11" s="13">
        <f t="shared" si="0"/>
        <v>25</v>
      </c>
      <c r="AB11" s="21">
        <f t="shared" si="0"/>
        <v>26</v>
      </c>
      <c r="AC11" s="21">
        <f t="shared" si="0"/>
        <v>27</v>
      </c>
      <c r="AD11" s="13">
        <f t="shared" si="0"/>
        <v>28</v>
      </c>
      <c r="AE11" s="21">
        <f t="shared" si="0"/>
        <v>29</v>
      </c>
      <c r="AF11" s="13">
        <f t="shared" si="0"/>
        <v>30</v>
      </c>
      <c r="AG11" s="14"/>
      <c r="AH11" s="142" t="str">
        <f>A11</f>
        <v>令和7年4月</v>
      </c>
      <c r="AI11" s="142"/>
      <c r="AJ11" s="142"/>
      <c r="AK11" s="142"/>
      <c r="AL11" s="87"/>
    </row>
    <row r="12" spans="1:42" ht="25.15" customHeight="1" x14ac:dyDescent="0.4">
      <c r="A12" s="147"/>
      <c r="B12" s="5" t="s">
        <v>25</v>
      </c>
      <c r="C12" s="28" t="s">
        <v>92</v>
      </c>
      <c r="D12" s="28" t="s">
        <v>70</v>
      </c>
      <c r="E12" s="28" t="s">
        <v>93</v>
      </c>
      <c r="F12" s="28" t="s">
        <v>94</v>
      </c>
      <c r="G12" s="23" t="s">
        <v>95</v>
      </c>
      <c r="H12" s="23" t="s">
        <v>96</v>
      </c>
      <c r="I12" s="28" t="s">
        <v>33</v>
      </c>
      <c r="J12" s="28" t="s">
        <v>34</v>
      </c>
      <c r="K12" s="28" t="s">
        <v>35</v>
      </c>
      <c r="L12" s="28" t="s">
        <v>36</v>
      </c>
      <c r="M12" s="28" t="s">
        <v>37</v>
      </c>
      <c r="N12" s="23" t="s">
        <v>38</v>
      </c>
      <c r="O12" s="23" t="s">
        <v>15</v>
      </c>
      <c r="P12" s="28" t="s">
        <v>33</v>
      </c>
      <c r="Q12" s="28" t="s">
        <v>34</v>
      </c>
      <c r="R12" s="28" t="s">
        <v>35</v>
      </c>
      <c r="S12" s="28" t="s">
        <v>36</v>
      </c>
      <c r="T12" s="28" t="s">
        <v>37</v>
      </c>
      <c r="U12" s="23" t="s">
        <v>38</v>
      </c>
      <c r="V12" s="23" t="s">
        <v>15</v>
      </c>
      <c r="W12" s="28" t="s">
        <v>33</v>
      </c>
      <c r="X12" s="28" t="s">
        <v>34</v>
      </c>
      <c r="Y12" s="28" t="s">
        <v>35</v>
      </c>
      <c r="Z12" s="28" t="s">
        <v>36</v>
      </c>
      <c r="AA12" s="28" t="s">
        <v>37</v>
      </c>
      <c r="AB12" s="23" t="s">
        <v>38</v>
      </c>
      <c r="AC12" s="23" t="s">
        <v>15</v>
      </c>
      <c r="AD12" s="28" t="s">
        <v>33</v>
      </c>
      <c r="AE12" s="23" t="s">
        <v>97</v>
      </c>
      <c r="AF12" s="28" t="s">
        <v>98</v>
      </c>
      <c r="AG12" s="90"/>
      <c r="AH12" s="142"/>
      <c r="AI12" s="142"/>
      <c r="AJ12" s="142"/>
      <c r="AK12" s="142"/>
      <c r="AL12" s="87"/>
      <c r="AO12" s="123" t="s">
        <v>120</v>
      </c>
    </row>
    <row r="13" spans="1:42" ht="25.15" customHeight="1" x14ac:dyDescent="0.4">
      <c r="A13" s="147"/>
      <c r="B13" s="6" t="s">
        <v>26</v>
      </c>
      <c r="C13" s="19"/>
      <c r="D13" s="15"/>
      <c r="E13" s="15"/>
      <c r="F13" s="15"/>
      <c r="G13" s="22"/>
      <c r="H13" s="22"/>
      <c r="I13" s="15"/>
      <c r="J13" s="15"/>
      <c r="K13" s="15"/>
      <c r="L13" s="15"/>
      <c r="M13" s="15"/>
      <c r="N13" s="22"/>
      <c r="O13" s="22"/>
      <c r="P13" s="15"/>
      <c r="Q13" s="15"/>
      <c r="R13" s="15"/>
      <c r="S13" s="15"/>
      <c r="T13" s="15"/>
      <c r="U13" s="22"/>
      <c r="V13" s="22"/>
      <c r="W13" s="15"/>
      <c r="X13" s="15"/>
      <c r="Y13" s="15"/>
      <c r="Z13" s="15"/>
      <c r="AA13" s="15"/>
      <c r="AB13" s="22"/>
      <c r="AC13" s="22"/>
      <c r="AD13" s="15"/>
      <c r="AE13" s="24" t="s">
        <v>4</v>
      </c>
      <c r="AF13" s="15"/>
      <c r="AG13" s="17"/>
      <c r="AH13" s="142"/>
      <c r="AI13" s="142"/>
      <c r="AJ13" s="142"/>
      <c r="AK13" s="142"/>
      <c r="AL13" s="87"/>
      <c r="AO13" s="123" t="s">
        <v>121</v>
      </c>
    </row>
    <row r="14" spans="1:42" ht="25.15" customHeight="1" x14ac:dyDescent="0.4">
      <c r="A14" s="147"/>
      <c r="B14" s="4" t="s">
        <v>30</v>
      </c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4"/>
      <c r="AH14" s="9" t="s">
        <v>11</v>
      </c>
      <c r="AI14" s="110">
        <f>IF(C14&amp;D14&amp;E14&amp;F14&amp;G14&amp;H14&amp;I14&amp;J14&amp;K14&amp;L14&amp;M14&amp;N14&amp;O14&amp;P14&amp;Q14&amp;R14&amp;S14&amp;T14&amp;U14&amp;V14&amp;W14&amp;X14&amp;Y14&amp;Z14&amp;AA14&amp;AB14&amp;AC14&amp;AD14&amp;AE14&amp;AF14&amp;AG14="",0,IF(C14&amp;D14&amp;E14&amp;F14&amp;G14&amp;H14&amp;I14&amp;J14&amp;K14&amp;L14&amp;M14&amp;N14&amp;O14&amp;P14&amp;Q14&amp;R14&amp;S14&amp;T14&amp;U14&amp;V14&amp;W14&amp;X14&amp;Y14&amp;Z14&amp;AA14&amp;AB14&amp;AC14&amp;AD14&amp;AE14&amp;AF14&amp;AG14="着",COUNTA(C11:AG11)-IFERROR(MATCH("着",C14:AG14,0),0)+COUNTIF(C14:AG14,"着"),IFERROR(MATCH("完",C14:AG14,0),COUNTA(C11:AG11)-IFERROR(MATCH("着",C14:AG14,0),0)+COUNTIF(C14:AG14,"着"))))-COUNTIF(C14:AG14,"夏")-COUNTIF(C14:AG14,"年")-COUNTIF(C14:AG14,"中")-COUNTIF(C14:AG14,"製")</f>
        <v>0</v>
      </c>
      <c r="AJ14" s="10" t="s">
        <v>3</v>
      </c>
      <c r="AK14" s="192" t="str">
        <f>IFERROR(AI15/AI14,"")</f>
        <v/>
      </c>
      <c r="AL14" s="122"/>
      <c r="AO14" s="123" t="s">
        <v>122</v>
      </c>
    </row>
    <row r="15" spans="1:42" ht="25.15" customHeight="1" x14ac:dyDescent="0.4">
      <c r="A15" s="147"/>
      <c r="B15" s="6" t="s">
        <v>27</v>
      </c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7"/>
      <c r="AH15" s="48" t="s">
        <v>12</v>
      </c>
      <c r="AI15" s="111">
        <f>COUNTA(C15:AG15)</f>
        <v>0</v>
      </c>
      <c r="AJ15" s="49" t="s">
        <v>3</v>
      </c>
      <c r="AK15" s="192"/>
      <c r="AL15" s="136"/>
      <c r="AO15" s="124" t="s">
        <v>133</v>
      </c>
    </row>
    <row r="16" spans="1:42" ht="25.15" customHeight="1" x14ac:dyDescent="0.4">
      <c r="A16" s="147"/>
      <c r="B16" s="7" t="s">
        <v>31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4"/>
      <c r="AH16" s="11" t="s">
        <v>13</v>
      </c>
      <c r="AI16" s="110">
        <f>IF(C16&amp;D16&amp;E16&amp;F16&amp;G16&amp;H16&amp;I16&amp;J16&amp;K16&amp;L16&amp;M16&amp;N16&amp;O16&amp;P16&amp;Q16&amp;R16&amp;S16&amp;T16&amp;U16&amp;V16&amp;W16&amp;X16&amp;Y16&amp;Z16&amp;AA16&amp;AB16&amp;AC16&amp;AD16&amp;AE16&amp;AF16&amp;AG16="",0,IF(C16&amp;D16&amp;E16&amp;F16&amp;G16&amp;H16&amp;I16&amp;J16&amp;K16&amp;L16&amp;M16&amp;N16&amp;O16&amp;P16&amp;Q16&amp;R16&amp;S16&amp;T16&amp;U16&amp;V16&amp;W16&amp;X16&amp;Y16&amp;Z16&amp;AA16&amp;AB16&amp;AC16&amp;AD16&amp;AE16&amp;AF16&amp;AG16="着",COUNTA(C11:AG11)-IFERROR(MATCH("着",C16:AG16,0),0)+COUNTIF(C16:AG16,"着"),IFERROR(MATCH("完",C16:AG16,0),COUNTA(C11:AG11)-IFERROR(MATCH("着",C16:AG16,0),0)+COUNTIF(C16:AG16,"着"))))-COUNTIF(C16:AG16,"夏")-COUNTIF(C16:AG16,"年")-COUNTIF(C16:AG16,"中")-COUNTIF(C16:AG16,"製")</f>
        <v>0</v>
      </c>
      <c r="AJ16" s="12" t="s">
        <v>3</v>
      </c>
      <c r="AK16" s="192" t="str">
        <f>IF(AI17="0","0.0%",IFERROR(AI17/AI16,""))</f>
        <v>0.0%</v>
      </c>
      <c r="AL16" s="191" t="str">
        <f>IF($K$5="月単位の4週8休以上",IFERROR(IF(AI17/AI16&gt;=0.285,"月単位「OK」",IF(AND(G16&lt;&gt;"着",AI17/AI16&gt;=0.266),"月単位「OK」",IF(AND(COUNTIF(C16:D16,"着"),COUNT(D17:AG17)&gt;=8),"月単位「OK」",IF(AND(COUNTIF(I16:K16,"着"),COUNT(J17:AG17)&gt;=6),"月単位「OK」",IF(AND(COUNTIF(P16:R16,"着"),COUNT(Q17:AG17)&gt;=4),"月単位「OK」",IF(AND(COUNTIF(W16:Y16,"着"),COUNT(X17:AG17)&gt;=2),"月単位「OK」",IF(AND(COUNTIF(AD16:AF16,"着"),COUNT(AD17:AG17)&gt;=0),"月単位「OK」",IF(AND(COUNTIF(C16:F16,"完"),COUNT(C17:F17)&gt;=0),"月単位「OK」",IF(AND(COUNTIF(G16,"完"),COUNT(C17:F17)&gt;=1),"月単位「OK」",IF(AND(COUNTIF(J16:M16,"完"),COUNT(C17:L17)&gt;=2),"月単位「OK」",IF(AND(COUNTIF(N16,"完"),COUNT(C17:M17)&gt;=3),"月単位「OK」",IF(AND(COUNTIF(Q16:T16,"完"),COUNT(C17:S17)&gt;=4),"月単位「OK」",IF(AND(COUNTIF(U16,"完"),COUNT(C17:T17)&gt;=5),"月単位「OK」",IF(AND(COUNTIF(X16:AA16,"完"),COUNT(C17:Z17)&gt;=6),"月単位「OK」",IF(AND(COUNTIF(AB16,"完"),COUNT(C17:AA17)&gt;=7),"月単位「OK」",IF(AND(COUNTIF(AE16:AF16,"完"),COUNT(C17:AE17)&gt;=8),"月単位「OK」","月単位「NG」")))))))))))))))),0),"")</f>
        <v/>
      </c>
      <c r="AO16" s="124" t="s">
        <v>134</v>
      </c>
    </row>
    <row r="17" spans="1:40" ht="25.15" customHeight="1" x14ac:dyDescent="0.4">
      <c r="A17" s="146"/>
      <c r="B17" s="8" t="s">
        <v>28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25"/>
      <c r="AH17" s="93" t="s">
        <v>14</v>
      </c>
      <c r="AI17" s="111" t="str">
        <f>IF(COUNTA(C17:AG17)&gt;=1,COUNT(C17:AG17),"0")</f>
        <v>0</v>
      </c>
      <c r="AJ17" s="94" t="s">
        <v>3</v>
      </c>
      <c r="AK17" s="192"/>
      <c r="AL17" s="191"/>
    </row>
    <row r="18" spans="1:40" ht="25.15" customHeight="1" x14ac:dyDescent="0.4">
      <c r="A18" s="145" t="s">
        <v>81</v>
      </c>
      <c r="B18" s="4" t="s">
        <v>24</v>
      </c>
      <c r="C18" s="18">
        <v>1</v>
      </c>
      <c r="D18" s="13">
        <f>C18+1</f>
        <v>2</v>
      </c>
      <c r="E18" s="21">
        <f t="shared" ref="E18:AG18" si="1">D18+1</f>
        <v>3</v>
      </c>
      <c r="F18" s="21">
        <f t="shared" si="1"/>
        <v>4</v>
      </c>
      <c r="G18" s="21">
        <f t="shared" si="1"/>
        <v>5</v>
      </c>
      <c r="H18" s="21">
        <f t="shared" si="1"/>
        <v>6</v>
      </c>
      <c r="I18" s="13">
        <f t="shared" si="1"/>
        <v>7</v>
      </c>
      <c r="J18" s="13">
        <f t="shared" si="1"/>
        <v>8</v>
      </c>
      <c r="K18" s="13">
        <f t="shared" si="1"/>
        <v>9</v>
      </c>
      <c r="L18" s="21">
        <f t="shared" si="1"/>
        <v>10</v>
      </c>
      <c r="M18" s="21">
        <f t="shared" si="1"/>
        <v>11</v>
      </c>
      <c r="N18" s="13">
        <f t="shared" si="1"/>
        <v>12</v>
      </c>
      <c r="O18" s="13">
        <f t="shared" si="1"/>
        <v>13</v>
      </c>
      <c r="P18" s="13">
        <f t="shared" si="1"/>
        <v>14</v>
      </c>
      <c r="Q18" s="13">
        <f t="shared" si="1"/>
        <v>15</v>
      </c>
      <c r="R18" s="13">
        <f t="shared" si="1"/>
        <v>16</v>
      </c>
      <c r="S18" s="21">
        <f t="shared" si="1"/>
        <v>17</v>
      </c>
      <c r="T18" s="21">
        <f t="shared" si="1"/>
        <v>18</v>
      </c>
      <c r="U18" s="13">
        <f t="shared" si="1"/>
        <v>19</v>
      </c>
      <c r="V18" s="13">
        <f t="shared" si="1"/>
        <v>20</v>
      </c>
      <c r="W18" s="13">
        <f t="shared" si="1"/>
        <v>21</v>
      </c>
      <c r="X18" s="13">
        <f t="shared" si="1"/>
        <v>22</v>
      </c>
      <c r="Y18" s="13">
        <f t="shared" si="1"/>
        <v>23</v>
      </c>
      <c r="Z18" s="21">
        <f t="shared" si="1"/>
        <v>24</v>
      </c>
      <c r="AA18" s="21">
        <f t="shared" si="1"/>
        <v>25</v>
      </c>
      <c r="AB18" s="13">
        <f t="shared" si="1"/>
        <v>26</v>
      </c>
      <c r="AC18" s="13">
        <f t="shared" si="1"/>
        <v>27</v>
      </c>
      <c r="AD18" s="13">
        <f t="shared" si="1"/>
        <v>28</v>
      </c>
      <c r="AE18" s="13">
        <f t="shared" si="1"/>
        <v>29</v>
      </c>
      <c r="AF18" s="13">
        <f t="shared" si="1"/>
        <v>30</v>
      </c>
      <c r="AG18" s="27">
        <f t="shared" si="1"/>
        <v>31</v>
      </c>
      <c r="AH18" s="142" t="str">
        <f>A18</f>
        <v>令和7年5月</v>
      </c>
      <c r="AI18" s="142"/>
      <c r="AJ18" s="142"/>
      <c r="AK18" s="142"/>
      <c r="AL18" s="87"/>
    </row>
    <row r="19" spans="1:40" ht="25.15" customHeight="1" x14ac:dyDescent="0.4">
      <c r="A19" s="147"/>
      <c r="B19" s="5" t="s">
        <v>25</v>
      </c>
      <c r="C19" s="28" t="s">
        <v>93</v>
      </c>
      <c r="D19" s="28" t="s">
        <v>99</v>
      </c>
      <c r="E19" s="23" t="s">
        <v>68</v>
      </c>
      <c r="F19" s="23" t="s">
        <v>96</v>
      </c>
      <c r="G19" s="23" t="s">
        <v>100</v>
      </c>
      <c r="H19" s="23" t="s">
        <v>97</v>
      </c>
      <c r="I19" s="28" t="s">
        <v>98</v>
      </c>
      <c r="J19" s="28" t="s">
        <v>101</v>
      </c>
      <c r="K19" s="28" t="s">
        <v>94</v>
      </c>
      <c r="L19" s="23" t="s">
        <v>38</v>
      </c>
      <c r="M19" s="23" t="s">
        <v>15</v>
      </c>
      <c r="N19" s="28" t="s">
        <v>33</v>
      </c>
      <c r="O19" s="28" t="s">
        <v>34</v>
      </c>
      <c r="P19" s="28" t="s">
        <v>35</v>
      </c>
      <c r="Q19" s="28" t="s">
        <v>36</v>
      </c>
      <c r="R19" s="28" t="s">
        <v>37</v>
      </c>
      <c r="S19" s="23" t="s">
        <v>38</v>
      </c>
      <c r="T19" s="23" t="s">
        <v>15</v>
      </c>
      <c r="U19" s="28" t="s">
        <v>33</v>
      </c>
      <c r="V19" s="28" t="s">
        <v>34</v>
      </c>
      <c r="W19" s="28" t="s">
        <v>35</v>
      </c>
      <c r="X19" s="28" t="s">
        <v>36</v>
      </c>
      <c r="Y19" s="28" t="s">
        <v>37</v>
      </c>
      <c r="Z19" s="23" t="s">
        <v>38</v>
      </c>
      <c r="AA19" s="23" t="s">
        <v>15</v>
      </c>
      <c r="AB19" s="28" t="s">
        <v>33</v>
      </c>
      <c r="AC19" s="28" t="s">
        <v>34</v>
      </c>
      <c r="AD19" s="28" t="s">
        <v>35</v>
      </c>
      <c r="AE19" s="28" t="s">
        <v>36</v>
      </c>
      <c r="AF19" s="28" t="s">
        <v>37</v>
      </c>
      <c r="AG19" s="23" t="s">
        <v>102</v>
      </c>
      <c r="AH19" s="142"/>
      <c r="AI19" s="142"/>
      <c r="AJ19" s="142"/>
      <c r="AK19" s="142"/>
      <c r="AL19" s="87"/>
    </row>
    <row r="20" spans="1:40" ht="25.15" customHeight="1" x14ac:dyDescent="0.4">
      <c r="A20" s="147"/>
      <c r="B20" s="6" t="s">
        <v>26</v>
      </c>
      <c r="C20" s="19"/>
      <c r="D20" s="15"/>
      <c r="E20" s="24" t="s">
        <v>4</v>
      </c>
      <c r="F20" s="24" t="s">
        <v>4</v>
      </c>
      <c r="G20" s="24" t="s">
        <v>4</v>
      </c>
      <c r="H20" s="24" t="s">
        <v>4</v>
      </c>
      <c r="I20" s="15"/>
      <c r="J20" s="15"/>
      <c r="K20" s="15"/>
      <c r="L20" s="22"/>
      <c r="M20" s="22"/>
      <c r="N20" s="15"/>
      <c r="O20" s="15"/>
      <c r="P20" s="15"/>
      <c r="Q20" s="15"/>
      <c r="R20" s="15"/>
      <c r="S20" s="22"/>
      <c r="T20" s="22"/>
      <c r="U20" s="15"/>
      <c r="V20" s="15"/>
      <c r="W20" s="15"/>
      <c r="X20" s="15"/>
      <c r="Y20" s="15"/>
      <c r="Z20" s="22"/>
      <c r="AA20" s="22"/>
      <c r="AB20" s="15"/>
      <c r="AC20" s="15"/>
      <c r="AD20" s="15"/>
      <c r="AE20" s="16"/>
      <c r="AF20" s="15"/>
      <c r="AG20" s="91"/>
      <c r="AH20" s="142"/>
      <c r="AI20" s="142"/>
      <c r="AJ20" s="142"/>
      <c r="AK20" s="142"/>
      <c r="AL20" s="87"/>
    </row>
    <row r="21" spans="1:40" ht="25.15" customHeight="1" x14ac:dyDescent="0.4">
      <c r="A21" s="147"/>
      <c r="B21" s="4" t="s">
        <v>30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" t="s">
        <v>11</v>
      </c>
      <c r="AI21" s="110">
        <f>IF(C21&amp;D21&amp;E21&amp;F21&amp;G21&amp;H21&amp;I21&amp;J21&amp;K21&amp;L21&amp;M21&amp;N21&amp;O21&amp;P21&amp;Q21&amp;R21&amp;S21&amp;T21&amp;U21&amp;V21&amp;W21&amp;X21&amp;Y21&amp;Z21&amp;AA21&amp;AB21&amp;AC21&amp;AD21&amp;AE21&amp;AF21&amp;AG21="",0,IF(C21&amp;D21&amp;E21&amp;F21&amp;G21&amp;H21&amp;I21&amp;J21&amp;K21&amp;L21&amp;M21&amp;N21&amp;O21&amp;P21&amp;Q21&amp;R21&amp;S21&amp;T21&amp;U21&amp;V21&amp;W21&amp;X21&amp;Y21&amp;Z21&amp;AA21&amp;AB21&amp;AC21&amp;AD21&amp;AE21&amp;AF21&amp;AG21="着",COUNTA(C18:AG18)-IFERROR(MATCH("着",C21:AG21,0),0)+COUNTIF(C21:AG21,"着"),IFERROR(MATCH("完",C21:AG21,0),COUNTA(C18:AG18)-IFERROR(MATCH("着",C21:AG21,0),0)+COUNTIF(C21:AG21,"着"))))-COUNTIF(C21:AG21,"夏")-COUNTIF(C21:AG21,"年")-COUNTIF(C21:AG21,"中")-COUNTIF(C21:AG21,"製")</f>
        <v>0</v>
      </c>
      <c r="AJ21" s="10" t="s">
        <v>3</v>
      </c>
      <c r="AK21" s="192" t="str">
        <f>IFERROR(AI22/AI21,"")</f>
        <v/>
      </c>
      <c r="AL21" s="122"/>
      <c r="AN21" s="115" t="s">
        <v>138</v>
      </c>
    </row>
    <row r="22" spans="1:40" ht="25.15" customHeight="1" x14ac:dyDescent="0.4">
      <c r="A22" s="147"/>
      <c r="B22" s="6" t="s">
        <v>27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3"/>
      <c r="AH22" s="48" t="s">
        <v>12</v>
      </c>
      <c r="AI22" s="111">
        <f>COUNTA(C22:AG22)</f>
        <v>0</v>
      </c>
      <c r="AJ22" s="49" t="s">
        <v>3</v>
      </c>
      <c r="AK22" s="192"/>
      <c r="AL22" s="136"/>
      <c r="AN22" s="115" t="s">
        <v>139</v>
      </c>
    </row>
    <row r="23" spans="1:40" ht="25.15" customHeight="1" x14ac:dyDescent="0.4">
      <c r="A23" s="147"/>
      <c r="B23" s="7" t="s">
        <v>31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" t="s">
        <v>13</v>
      </c>
      <c r="AI23" s="110">
        <f>IF(C23&amp;D23&amp;E23&amp;F23&amp;G23&amp;H23&amp;I23&amp;J23&amp;K23&amp;L23&amp;M23&amp;N23&amp;O23&amp;P23&amp;Q23&amp;R23&amp;S23&amp;T23&amp;U23&amp;V23&amp;W23&amp;X23&amp;Y23&amp;Z23&amp;AA23&amp;AB23&amp;AC23&amp;AD23&amp;AE23&amp;AF23&amp;AG23="",0,IF(C23&amp;D23&amp;E23&amp;F23&amp;G23&amp;H23&amp;I23&amp;J23&amp;K23&amp;L23&amp;M23&amp;N23&amp;O23&amp;P23&amp;Q23&amp;R23&amp;S23&amp;T23&amp;U23&amp;V23&amp;W23&amp;X23&amp;Y23&amp;Z23&amp;AA23&amp;AB23&amp;AC23&amp;AD23&amp;AE23&amp;AF23&amp;AG23="着",COUNTA(C18:AG18)-IFERROR(MATCH("着",C23:AG23,0),0)+COUNTIF(C23:AG23,"着"),IFERROR(MATCH("完",C23:AG23,0),COUNTA(C18:AG18)-IFERROR(MATCH("着",C23:AG23,0),0)+COUNTIF(C23:AG23,"着"))))-COUNTIF(C23:AG23,"夏")-COUNTIF(C23:AG23,"年")-COUNTIF(C23:AG23,"中")-COUNTIF(C23:AG23,"製")</f>
        <v>0</v>
      </c>
      <c r="AJ23" s="12" t="s">
        <v>3</v>
      </c>
      <c r="AK23" s="193" t="str">
        <f>IF(AI24="0","0.0%",IFERROR(AI24/AI23,""))</f>
        <v>0.0%</v>
      </c>
      <c r="AL23" s="191" t="str">
        <f>IF($K$5="月単位の4週8休以上",IFERROR(IF(AI24/AI23&gt;=0.285,"月単位「OK」",IF(AND(COUNTIF(G23:I23,"着"),COUNT(H24:AG24)&gt;=7),"月単位「OK」",IF(AND(COUNTIF(N23:P23,"着"),COUNT(O24:AG24)&gt;=5),"月単位「OK」",IF(AND(COUNTIF(U23:W23,"着"),COUNT(V24:AG24)&gt;=3),"月単位「OK」",IF(AND(COUNTIF(AB23:AD23,"着"),COUNT(AC24:AG24)&gt;=1),"月単位「OK」",IF(AND(COUNTIF(C23:D23,"完"),COUNT(C24:D24)&gt;=0),"月単位「OK」",IF(AND(COUNTIF(J23:K23,"完"),COUNT(C24:J24)&gt;=2),"月単位「OK」",IF(AND(COUNTIF(Q23:R23,"完"),COUNT(C24:Q24)&gt;=4),"月単位「OK」",IF(AND(COUNTIF(X23:Y23,"完"),COUNT(C24:X24)&gt;=6),"月単位「OK」",IF(AND(COUNTIF(AE23:AF23,"完"),COUNT(C24:AE24)&gt;=8),"月単位「OK」","月単位「NG」")))))))))),0),"")</f>
        <v/>
      </c>
      <c r="AN23" s="115" t="s">
        <v>136</v>
      </c>
    </row>
    <row r="24" spans="1:40" ht="25.15" customHeight="1" x14ac:dyDescent="0.4">
      <c r="A24" s="146"/>
      <c r="B24" s="8" t="s">
        <v>28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93" t="s">
        <v>14</v>
      </c>
      <c r="AI24" s="111" t="str">
        <f>IF(COUNTA(C24:AG24)&gt;=1,COUNT(C24:AG24),"0")</f>
        <v>0</v>
      </c>
      <c r="AJ24" s="94" t="s">
        <v>3</v>
      </c>
      <c r="AK24" s="193"/>
      <c r="AL24" s="191"/>
      <c r="AN24" s="115" t="s">
        <v>137</v>
      </c>
    </row>
    <row r="25" spans="1:40" ht="25.15" customHeight="1" x14ac:dyDescent="0.4">
      <c r="A25" s="145" t="s">
        <v>82</v>
      </c>
      <c r="B25" s="4" t="s">
        <v>24</v>
      </c>
      <c r="C25" s="25">
        <v>1</v>
      </c>
      <c r="D25" s="13">
        <f>C25+1</f>
        <v>2</v>
      </c>
      <c r="E25" s="13">
        <f t="shared" ref="E25:AF25" si="2">D25+1</f>
        <v>3</v>
      </c>
      <c r="F25" s="13">
        <f t="shared" si="2"/>
        <v>4</v>
      </c>
      <c r="G25" s="13">
        <f t="shared" si="2"/>
        <v>5</v>
      </c>
      <c r="H25" s="13">
        <f t="shared" si="2"/>
        <v>6</v>
      </c>
      <c r="I25" s="21">
        <f t="shared" si="2"/>
        <v>7</v>
      </c>
      <c r="J25" s="21">
        <f t="shared" si="2"/>
        <v>8</v>
      </c>
      <c r="K25" s="13">
        <f t="shared" si="2"/>
        <v>9</v>
      </c>
      <c r="L25" s="13">
        <f t="shared" si="2"/>
        <v>10</v>
      </c>
      <c r="M25" s="13">
        <f t="shared" si="2"/>
        <v>11</v>
      </c>
      <c r="N25" s="13">
        <f t="shared" si="2"/>
        <v>12</v>
      </c>
      <c r="O25" s="13">
        <f t="shared" si="2"/>
        <v>13</v>
      </c>
      <c r="P25" s="21">
        <f t="shared" si="2"/>
        <v>14</v>
      </c>
      <c r="Q25" s="21">
        <f t="shared" si="2"/>
        <v>15</v>
      </c>
      <c r="R25" s="13">
        <f t="shared" si="2"/>
        <v>16</v>
      </c>
      <c r="S25" s="13">
        <f t="shared" si="2"/>
        <v>17</v>
      </c>
      <c r="T25" s="13">
        <f t="shared" si="2"/>
        <v>18</v>
      </c>
      <c r="U25" s="13">
        <f t="shared" si="2"/>
        <v>19</v>
      </c>
      <c r="V25" s="13">
        <f t="shared" si="2"/>
        <v>20</v>
      </c>
      <c r="W25" s="21">
        <f t="shared" si="2"/>
        <v>21</v>
      </c>
      <c r="X25" s="21">
        <f t="shared" si="2"/>
        <v>22</v>
      </c>
      <c r="Y25" s="13">
        <f t="shared" si="2"/>
        <v>23</v>
      </c>
      <c r="Z25" s="13">
        <f t="shared" si="2"/>
        <v>24</v>
      </c>
      <c r="AA25" s="13">
        <f t="shared" si="2"/>
        <v>25</v>
      </c>
      <c r="AB25" s="13">
        <f t="shared" si="2"/>
        <v>26</v>
      </c>
      <c r="AC25" s="13">
        <f t="shared" si="2"/>
        <v>27</v>
      </c>
      <c r="AD25" s="21">
        <f t="shared" si="2"/>
        <v>28</v>
      </c>
      <c r="AE25" s="21">
        <f t="shared" si="2"/>
        <v>29</v>
      </c>
      <c r="AF25" s="13">
        <f t="shared" si="2"/>
        <v>30</v>
      </c>
      <c r="AG25" s="14"/>
      <c r="AH25" s="142" t="str">
        <f>A25</f>
        <v>令和7年6月</v>
      </c>
      <c r="AI25" s="142"/>
      <c r="AJ25" s="142"/>
      <c r="AK25" s="142"/>
      <c r="AL25" s="87"/>
      <c r="AN25" s="126" t="s">
        <v>141</v>
      </c>
    </row>
    <row r="26" spans="1:40" ht="25.15" customHeight="1" x14ac:dyDescent="0.4">
      <c r="A26" s="147"/>
      <c r="B26" s="5" t="s">
        <v>25</v>
      </c>
      <c r="C26" s="23" t="s">
        <v>71</v>
      </c>
      <c r="D26" s="28" t="s">
        <v>72</v>
      </c>
      <c r="E26" s="28" t="s">
        <v>34</v>
      </c>
      <c r="F26" s="28" t="s">
        <v>35</v>
      </c>
      <c r="G26" s="28" t="s">
        <v>36</v>
      </c>
      <c r="H26" s="28" t="s">
        <v>37</v>
      </c>
      <c r="I26" s="23" t="s">
        <v>38</v>
      </c>
      <c r="J26" s="23" t="s">
        <v>15</v>
      </c>
      <c r="K26" s="28" t="s">
        <v>33</v>
      </c>
      <c r="L26" s="28" t="s">
        <v>34</v>
      </c>
      <c r="M26" s="28" t="s">
        <v>35</v>
      </c>
      <c r="N26" s="28" t="s">
        <v>36</v>
      </c>
      <c r="O26" s="28" t="s">
        <v>37</v>
      </c>
      <c r="P26" s="23" t="s">
        <v>38</v>
      </c>
      <c r="Q26" s="23" t="s">
        <v>15</v>
      </c>
      <c r="R26" s="28" t="s">
        <v>33</v>
      </c>
      <c r="S26" s="28" t="s">
        <v>34</v>
      </c>
      <c r="T26" s="28" t="s">
        <v>35</v>
      </c>
      <c r="U26" s="28" t="s">
        <v>36</v>
      </c>
      <c r="V26" s="28" t="s">
        <v>37</v>
      </c>
      <c r="W26" s="23" t="s">
        <v>38</v>
      </c>
      <c r="X26" s="23" t="s">
        <v>15</v>
      </c>
      <c r="Y26" s="28" t="s">
        <v>33</v>
      </c>
      <c r="Z26" s="28" t="s">
        <v>34</v>
      </c>
      <c r="AA26" s="28" t="s">
        <v>35</v>
      </c>
      <c r="AB26" s="28" t="s">
        <v>36</v>
      </c>
      <c r="AC26" s="28" t="s">
        <v>37</v>
      </c>
      <c r="AD26" s="23" t="s">
        <v>38</v>
      </c>
      <c r="AE26" s="23" t="s">
        <v>15</v>
      </c>
      <c r="AF26" s="28" t="s">
        <v>103</v>
      </c>
      <c r="AG26" s="38"/>
      <c r="AH26" s="142"/>
      <c r="AI26" s="142"/>
      <c r="AJ26" s="142"/>
      <c r="AK26" s="142"/>
      <c r="AL26" s="87"/>
      <c r="AN26" s="115" t="s">
        <v>166</v>
      </c>
    </row>
    <row r="27" spans="1:40" ht="25.15" customHeight="1" x14ac:dyDescent="0.4">
      <c r="A27" s="147"/>
      <c r="B27" s="6" t="s">
        <v>26</v>
      </c>
      <c r="C27" s="26"/>
      <c r="D27" s="15"/>
      <c r="E27" s="15"/>
      <c r="F27" s="15"/>
      <c r="G27" s="15"/>
      <c r="H27" s="15"/>
      <c r="I27" s="22"/>
      <c r="J27" s="22"/>
      <c r="K27" s="15"/>
      <c r="L27" s="15"/>
      <c r="M27" s="15"/>
      <c r="N27" s="15"/>
      <c r="O27" s="15"/>
      <c r="P27" s="22"/>
      <c r="Q27" s="22"/>
      <c r="R27" s="15"/>
      <c r="S27" s="15"/>
      <c r="T27" s="15"/>
      <c r="U27" s="15"/>
      <c r="V27" s="15"/>
      <c r="W27" s="22"/>
      <c r="X27" s="22"/>
      <c r="Y27" s="15"/>
      <c r="Z27" s="15"/>
      <c r="AA27" s="15"/>
      <c r="AB27" s="15"/>
      <c r="AC27" s="15"/>
      <c r="AD27" s="22"/>
      <c r="AE27" s="24"/>
      <c r="AF27" s="15"/>
      <c r="AG27" s="17"/>
      <c r="AH27" s="142"/>
      <c r="AI27" s="142"/>
      <c r="AJ27" s="142"/>
      <c r="AK27" s="142"/>
      <c r="AL27" s="87"/>
    </row>
    <row r="28" spans="1:40" ht="25.15" customHeight="1" x14ac:dyDescent="0.4">
      <c r="A28" s="147"/>
      <c r="B28" s="4" t="s">
        <v>30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4"/>
      <c r="AH28" s="9" t="s">
        <v>11</v>
      </c>
      <c r="AI28" s="110">
        <f>IF(C28&amp;D28&amp;E28&amp;F28&amp;G28&amp;H28&amp;I28&amp;J28&amp;K28&amp;L28&amp;M28&amp;N28&amp;O28&amp;P28&amp;Q28&amp;R28&amp;S28&amp;T28&amp;U28&amp;V28&amp;W28&amp;X28&amp;Y28&amp;Z28&amp;AA28&amp;AB28&amp;AC28&amp;AD28&amp;AE28&amp;AF28&amp;AG28="",0,IF(C28&amp;D28&amp;E28&amp;F28&amp;G28&amp;H28&amp;I28&amp;J28&amp;K28&amp;L28&amp;M28&amp;N28&amp;O28&amp;P28&amp;Q28&amp;R28&amp;S28&amp;T28&amp;U28&amp;V28&amp;W28&amp;X28&amp;Y28&amp;Z28&amp;AA28&amp;AB28&amp;AC28&amp;AD28&amp;AE28&amp;AF28&amp;AG28="着",COUNTA(C25:AG25)-IFERROR(MATCH("着",C28:AG28,0),0)+COUNTIF(C28:AG28,"着"),IFERROR(MATCH("完",C28:AG28,0),COUNTA(C25:AG25)-IFERROR(MATCH("着",C28:AG28,0),0)+COUNTIF(C28:AG28,"着"))))-COUNTIF(C28:AG28,"夏")-COUNTIF(C28:AG28,"年")-COUNTIF(C28:AG28,"中")-COUNTIF(C28:AG28,"製")</f>
        <v>0</v>
      </c>
      <c r="AJ28" s="10" t="s">
        <v>3</v>
      </c>
      <c r="AK28" s="192" t="str">
        <f>IFERROR(AI29/AI28,"")</f>
        <v/>
      </c>
      <c r="AL28" s="122"/>
    </row>
    <row r="29" spans="1:40" ht="25.15" customHeight="1" x14ac:dyDescent="0.4">
      <c r="A29" s="147"/>
      <c r="B29" s="6" t="s">
        <v>27</v>
      </c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7"/>
      <c r="AH29" s="48" t="s">
        <v>12</v>
      </c>
      <c r="AI29" s="111">
        <f>COUNTA(C29:AG29)</f>
        <v>0</v>
      </c>
      <c r="AJ29" s="49" t="s">
        <v>3</v>
      </c>
      <c r="AK29" s="192"/>
      <c r="AL29" s="136"/>
    </row>
    <row r="30" spans="1:40" ht="25.15" customHeight="1" x14ac:dyDescent="0.4">
      <c r="A30" s="147"/>
      <c r="B30" s="7" t="s">
        <v>31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4"/>
      <c r="AH30" s="11" t="s">
        <v>13</v>
      </c>
      <c r="AI30" s="110">
        <f>IF(C30&amp;D30&amp;E30&amp;F30&amp;G30&amp;H30&amp;I30&amp;J30&amp;K30&amp;L30&amp;M30&amp;N30&amp;O30&amp;P30&amp;Q30&amp;R30&amp;S30&amp;T30&amp;U30&amp;V30&amp;W30&amp;X30&amp;Y30&amp;Z30&amp;AA30&amp;AB30&amp;AC30&amp;AD30&amp;AE30&amp;AF30&amp;AG30="",0,IF(C30&amp;D30&amp;E30&amp;F30&amp;G30&amp;H30&amp;I30&amp;J30&amp;K30&amp;L30&amp;M30&amp;N30&amp;O30&amp;P30&amp;Q30&amp;R30&amp;S30&amp;T30&amp;U30&amp;V30&amp;W30&amp;X30&amp;Y30&amp;Z30&amp;AA30&amp;AB30&amp;AC30&amp;AD30&amp;AE30&amp;AF30&amp;AG30="着",COUNTA(C25:AG25)-IFERROR(MATCH("着",C30:AG30,0),0)+COUNTIF(C30:AG30,"着"),IFERROR(MATCH("完",C30:AG30,0),COUNTA(C25:AG25)-IFERROR(MATCH("着",C30:AG30,0),0)+COUNTIF(C30:AG30,"着"))))-COUNTIF(C30:AG30,"夏")-COUNTIF(C30:AG30,"年")-COUNTIF(C30:AG30,"中")-COUNTIF(C30:AG30,"製")</f>
        <v>0</v>
      </c>
      <c r="AJ30" s="12" t="s">
        <v>3</v>
      </c>
      <c r="AK30" s="192" t="str">
        <f>IF(AI31="0","0.0%",IFERROR(AI31/AI30,""))</f>
        <v>0.0%</v>
      </c>
      <c r="AL30" s="191" t="str">
        <f>IF($K$5="月単位の4週8休以上",IFERROR(IF(AI31/AI30&gt;=0.285,"月単位「OK」",IF(AND(COUNTIF(D30,"着"),COUNT(E31:AG31)&gt;=8),"月単位「OK」",IF(AND(COUNTIF(K30,"着"),COUNT(L31:AG31)&gt;=6),"月単位「OK」",IF(AND(COUNTIF(R30,"着"),COUNT(S31:AG31)&gt;=4),"月単位「OK」",IF(AND(COUNTIF(Y30,"着"),COUNT(Z31:AG31)&gt;=2),"月単位「OK」",IF(AND(COUNTIF(AF30,"着"),COUNT(AF31)&gt;=0),"月単位「OK」",IF(AND(COUNTIF(F30:H30,"完"),COUNT(C31:G31)&gt;=1),"月単位「OK」",IF(AND(COUNTIF(M30:O30,"完"),COUNT(C31:N31)&gt;=3),"月単位「OK」",IF(AND(COUNTIF(T30:V30,"完"),COUNT(C31:U31)&gt;=5),"月単位「OK」",IF(AND(COUNTIF(AA30:AC30,"完"),COUNT(C31:AB31)&gt;=7),"月単位「OK」","月単位「NG」")))))))))),0),"")</f>
        <v/>
      </c>
    </row>
    <row r="31" spans="1:40" ht="25.15" customHeight="1" x14ac:dyDescent="0.4">
      <c r="A31" s="146"/>
      <c r="B31" s="8" t="s">
        <v>28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25"/>
      <c r="AH31" s="93" t="s">
        <v>14</v>
      </c>
      <c r="AI31" s="111" t="str">
        <f>IF(COUNTA(C31:AG31)&gt;=1,COUNT(C31:AG31),"0")</f>
        <v>0</v>
      </c>
      <c r="AJ31" s="94" t="s">
        <v>3</v>
      </c>
      <c r="AK31" s="192"/>
      <c r="AL31" s="191"/>
    </row>
    <row r="32" spans="1:40" ht="25.15" customHeight="1" x14ac:dyDescent="0.4">
      <c r="A32" s="145" t="s">
        <v>83</v>
      </c>
      <c r="B32" s="4" t="s">
        <v>24</v>
      </c>
      <c r="C32" s="18">
        <v>1</v>
      </c>
      <c r="D32" s="13">
        <f t="shared" ref="D32:AF32" si="3">C32+1</f>
        <v>2</v>
      </c>
      <c r="E32" s="13">
        <f t="shared" si="3"/>
        <v>3</v>
      </c>
      <c r="F32" s="13">
        <f t="shared" si="3"/>
        <v>4</v>
      </c>
      <c r="G32" s="21">
        <f t="shared" si="3"/>
        <v>5</v>
      </c>
      <c r="H32" s="21">
        <f t="shared" si="3"/>
        <v>6</v>
      </c>
      <c r="I32" s="13">
        <f t="shared" si="3"/>
        <v>7</v>
      </c>
      <c r="J32" s="13">
        <f t="shared" si="3"/>
        <v>8</v>
      </c>
      <c r="K32" s="13">
        <f t="shared" si="3"/>
        <v>9</v>
      </c>
      <c r="L32" s="13">
        <f t="shared" si="3"/>
        <v>10</v>
      </c>
      <c r="M32" s="13">
        <f t="shared" si="3"/>
        <v>11</v>
      </c>
      <c r="N32" s="21">
        <f t="shared" si="3"/>
        <v>12</v>
      </c>
      <c r="O32" s="21">
        <f t="shared" si="3"/>
        <v>13</v>
      </c>
      <c r="P32" s="13">
        <f t="shared" si="3"/>
        <v>14</v>
      </c>
      <c r="Q32" s="13">
        <f t="shared" si="3"/>
        <v>15</v>
      </c>
      <c r="R32" s="13">
        <f t="shared" si="3"/>
        <v>16</v>
      </c>
      <c r="S32" s="13">
        <f t="shared" si="3"/>
        <v>17</v>
      </c>
      <c r="T32" s="13">
        <f t="shared" si="3"/>
        <v>18</v>
      </c>
      <c r="U32" s="21">
        <f t="shared" si="3"/>
        <v>19</v>
      </c>
      <c r="V32" s="21">
        <f t="shared" si="3"/>
        <v>20</v>
      </c>
      <c r="W32" s="21">
        <f t="shared" si="3"/>
        <v>21</v>
      </c>
      <c r="X32" s="13">
        <f t="shared" si="3"/>
        <v>22</v>
      </c>
      <c r="Y32" s="13">
        <f t="shared" si="3"/>
        <v>23</v>
      </c>
      <c r="Z32" s="13">
        <f t="shared" si="3"/>
        <v>24</v>
      </c>
      <c r="AA32" s="13">
        <f t="shared" si="3"/>
        <v>25</v>
      </c>
      <c r="AB32" s="21">
        <f t="shared" si="3"/>
        <v>26</v>
      </c>
      <c r="AC32" s="21">
        <f t="shared" si="3"/>
        <v>27</v>
      </c>
      <c r="AD32" s="13">
        <f t="shared" si="3"/>
        <v>28</v>
      </c>
      <c r="AE32" s="13">
        <f t="shared" si="3"/>
        <v>29</v>
      </c>
      <c r="AF32" s="13">
        <f t="shared" si="3"/>
        <v>30</v>
      </c>
      <c r="AG32" s="14">
        <v>31</v>
      </c>
      <c r="AH32" s="142" t="str">
        <f>A32</f>
        <v>令和7年7月</v>
      </c>
      <c r="AI32" s="142"/>
      <c r="AJ32" s="142"/>
      <c r="AK32" s="142"/>
      <c r="AL32" s="87"/>
    </row>
    <row r="33" spans="1:38" ht="25.15" customHeight="1" x14ac:dyDescent="0.4">
      <c r="A33" s="147"/>
      <c r="B33" s="5" t="s">
        <v>25</v>
      </c>
      <c r="C33" s="28" t="s">
        <v>69</v>
      </c>
      <c r="D33" s="28" t="s">
        <v>70</v>
      </c>
      <c r="E33" s="28" t="s">
        <v>36</v>
      </c>
      <c r="F33" s="28" t="s">
        <v>37</v>
      </c>
      <c r="G33" s="23" t="s">
        <v>38</v>
      </c>
      <c r="H33" s="23" t="s">
        <v>15</v>
      </c>
      <c r="I33" s="28" t="s">
        <v>33</v>
      </c>
      <c r="J33" s="28" t="s">
        <v>34</v>
      </c>
      <c r="K33" s="28" t="s">
        <v>35</v>
      </c>
      <c r="L33" s="28" t="s">
        <v>36</v>
      </c>
      <c r="M33" s="28" t="s">
        <v>37</v>
      </c>
      <c r="N33" s="23" t="s">
        <v>38</v>
      </c>
      <c r="O33" s="23" t="s">
        <v>15</v>
      </c>
      <c r="P33" s="28" t="s">
        <v>33</v>
      </c>
      <c r="Q33" s="28" t="s">
        <v>34</v>
      </c>
      <c r="R33" s="28" t="s">
        <v>35</v>
      </c>
      <c r="S33" s="28" t="s">
        <v>36</v>
      </c>
      <c r="T33" s="28" t="s">
        <v>37</v>
      </c>
      <c r="U33" s="23" t="s">
        <v>38</v>
      </c>
      <c r="V33" s="23" t="s">
        <v>15</v>
      </c>
      <c r="W33" s="23" t="s">
        <v>33</v>
      </c>
      <c r="X33" s="28" t="s">
        <v>34</v>
      </c>
      <c r="Y33" s="28" t="s">
        <v>35</v>
      </c>
      <c r="Z33" s="28" t="s">
        <v>36</v>
      </c>
      <c r="AA33" s="28" t="s">
        <v>37</v>
      </c>
      <c r="AB33" s="23" t="s">
        <v>38</v>
      </c>
      <c r="AC33" s="23" t="s">
        <v>15</v>
      </c>
      <c r="AD33" s="28" t="s">
        <v>33</v>
      </c>
      <c r="AE33" s="28" t="s">
        <v>34</v>
      </c>
      <c r="AF33" s="28" t="s">
        <v>35</v>
      </c>
      <c r="AG33" s="28" t="s">
        <v>104</v>
      </c>
      <c r="AH33" s="142"/>
      <c r="AI33" s="142"/>
      <c r="AJ33" s="142"/>
      <c r="AK33" s="142"/>
      <c r="AL33" s="87"/>
    </row>
    <row r="34" spans="1:38" ht="25.15" customHeight="1" x14ac:dyDescent="0.4">
      <c r="A34" s="147"/>
      <c r="B34" s="6" t="s">
        <v>26</v>
      </c>
      <c r="C34" s="19"/>
      <c r="D34" s="15"/>
      <c r="E34" s="15"/>
      <c r="F34" s="15"/>
      <c r="G34" s="22"/>
      <c r="H34" s="22"/>
      <c r="I34" s="15"/>
      <c r="J34" s="15"/>
      <c r="K34" s="15"/>
      <c r="L34" s="15"/>
      <c r="M34" s="15"/>
      <c r="N34" s="22"/>
      <c r="O34" s="22"/>
      <c r="P34" s="15"/>
      <c r="Q34" s="16"/>
      <c r="R34" s="15"/>
      <c r="S34" s="15"/>
      <c r="T34" s="16"/>
      <c r="U34" s="24"/>
      <c r="V34" s="22"/>
      <c r="W34" s="24" t="s">
        <v>4</v>
      </c>
      <c r="X34" s="16"/>
      <c r="Y34" s="16"/>
      <c r="Z34" s="15"/>
      <c r="AA34" s="15"/>
      <c r="AB34" s="22"/>
      <c r="AC34" s="22"/>
      <c r="AD34" s="15"/>
      <c r="AE34" s="16"/>
      <c r="AF34" s="15"/>
      <c r="AG34" s="17"/>
      <c r="AH34" s="142"/>
      <c r="AI34" s="142"/>
      <c r="AJ34" s="142"/>
      <c r="AK34" s="142"/>
      <c r="AL34" s="87"/>
    </row>
    <row r="35" spans="1:38" ht="25.15" customHeight="1" x14ac:dyDescent="0.4">
      <c r="A35" s="147"/>
      <c r="B35" s="4" t="s">
        <v>30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9" t="s">
        <v>11</v>
      </c>
      <c r="AI35" s="110">
        <f>IF(C35&amp;D35&amp;E35&amp;F35&amp;G35&amp;H35&amp;I35&amp;J35&amp;K35&amp;L35&amp;M35&amp;N35&amp;O35&amp;P35&amp;Q35&amp;R35&amp;S35&amp;T35&amp;U35&amp;V35&amp;W35&amp;X35&amp;Y35&amp;Z35&amp;AA35&amp;AB35&amp;AC35&amp;AD35&amp;AE35&amp;AF35&amp;AG35="",0,IF(C35&amp;D35&amp;E35&amp;F35&amp;G35&amp;H35&amp;I35&amp;J35&amp;K35&amp;L35&amp;M35&amp;N35&amp;O35&amp;P35&amp;Q35&amp;R35&amp;S35&amp;T35&amp;U35&amp;V35&amp;W35&amp;X35&amp;Y35&amp;Z35&amp;AA35&amp;AB35&amp;AC35&amp;AD35&amp;AE35&amp;AF35&amp;AG35="着",COUNTA(C32:AG32)-IFERROR(MATCH("着",C35:AG35,0),0)+COUNTIF(C35:AG35,"着"),IFERROR(MATCH("完",C35:AG35,0),COUNTA(C32:AG32)-IFERROR(MATCH("着",C35:AG35,0),0)+COUNTIF(C35:AG35,"着"))))-COUNTIF(C35:AG35,"夏")-COUNTIF(C35:AG35,"年")-COUNTIF(C35:AG35,"中")-COUNTIF(C35:AG35,"製")</f>
        <v>0</v>
      </c>
      <c r="AJ35" s="10" t="s">
        <v>3</v>
      </c>
      <c r="AK35" s="192" t="str">
        <f>IFERROR(AI36/AI35,"")</f>
        <v/>
      </c>
      <c r="AL35" s="122"/>
    </row>
    <row r="36" spans="1:38" ht="25.15" customHeight="1" x14ac:dyDescent="0.4">
      <c r="A36" s="147"/>
      <c r="B36" s="6" t="s">
        <v>27</v>
      </c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3"/>
      <c r="AH36" s="48" t="s">
        <v>12</v>
      </c>
      <c r="AI36" s="111">
        <f>COUNTA(C36:AG36)</f>
        <v>0</v>
      </c>
      <c r="AJ36" s="49" t="s">
        <v>3</v>
      </c>
      <c r="AK36" s="192"/>
      <c r="AL36" s="136"/>
    </row>
    <row r="37" spans="1:38" ht="25.15" customHeight="1" x14ac:dyDescent="0.4">
      <c r="A37" s="147"/>
      <c r="B37" s="7" t="s">
        <v>31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" t="s">
        <v>13</v>
      </c>
      <c r="AI37" s="110">
        <f>IF(C37&amp;D37&amp;E37&amp;F37&amp;G37&amp;H37&amp;I37&amp;J37&amp;K37&amp;L37&amp;M37&amp;N37&amp;O37&amp;P37&amp;Q37&amp;R37&amp;S37&amp;T37&amp;U37&amp;V37&amp;W37&amp;X37&amp;Y37&amp;Z37&amp;AA37&amp;AB37&amp;AC37&amp;AD37&amp;AE37&amp;AF37&amp;AG37="",0,IF(C37&amp;D37&amp;E37&amp;F37&amp;G37&amp;H37&amp;I37&amp;J37&amp;K37&amp;L37&amp;M37&amp;N37&amp;O37&amp;P37&amp;Q37&amp;R37&amp;S37&amp;T37&amp;U37&amp;V37&amp;W37&amp;X37&amp;Y37&amp;Z37&amp;AA37&amp;AB37&amp;AC37&amp;AD37&amp;AE37&amp;AF37&amp;AG37="着",COUNTA(C32:AG32)-IFERROR(MATCH("着",C37:AG37,0),0)+COUNTIF(C37:AG37,"着"),IFERROR(MATCH("完",C37:AG37,0),COUNTA(C32:AG32)-IFERROR(MATCH("着",C37:AG37,0),0)+COUNTIF(C37:AG37,"着"))))-COUNTIF(C37:AG37,"夏")-COUNTIF(C37:AG37,"年")-COUNTIF(C37:AG37,"中")-COUNTIF(C37:AG37,"製")</f>
        <v>0</v>
      </c>
      <c r="AJ37" s="12" t="s">
        <v>3</v>
      </c>
      <c r="AK37" s="192" t="str">
        <f>IF(AI38="0","0.0%",IFERROR(AI38/AI37,""))</f>
        <v>0.0%</v>
      </c>
      <c r="AL37" s="191" t="str">
        <f>IF($K$5="月単位の4週8休以上",IFERROR(IF(AI38/AI37&gt;=0.285,"月単位「OK」",IF(AND(G37&lt;&gt;"着",AI38/AI37&gt;=0.257),"月単位「OK」",IF(AND(COUNTIF(C37:E37,"着"),COUNT(D38:AG38)&gt;=8),"月単位「OK」",IF(AND(COUNTIF(I37:L37,"着"),COUNT(J38:AG38)&gt;=6),"月単位「OK」",IF(AND(COUNTIF(P37:S37,"着"),COUNT(Q38:AG38)&gt;=4),"月単位「OK」",IF(AND(COUNTIF(W37:Z37,"着"),COUNT(X38:AG38)&gt;=2),"月単位「OK」",IF(AND(COUNTIF(AD37:AG37,"着"),COUNT(AD38:AG38)&gt;=0),"月単位「OK」",IF(AND(COUNTIF(C37:F37,"完"),COUNT(C38:F38)&gt;=0),"月単位「OK」",IF(AND(COUNTIF(G37,"完"),COUNT(C38:F38)&gt;=1),"月単位「OK」",IF(AND(COUNTIF(J37:M37,"完"),COUNT(C38:L38)&gt;=2),"月単位「OK」",IF(AND(COUNTIF(N37,"完"),COUNT(C38:M38)&gt;=3),"月単位「OK」",IF(AND(COUNTIF(Q37:T37,"完"),COUNT(C38:S38)&gt;=4),"月単位「OK」",IF(AND(COUNTIF(U37,"完"),COUNT(C38:T38)&gt;=5),"月単位「OK」",IF(AND(COUNTIF(X37:AA37,"完"),COUNT(C38:Z38)&gt;=6),"月単位「OK」",IF(AND(COUNTIF(AB37,"完"),COUNT(C38:AA38)&gt;=7),"月単位「OK」",IF(AND(COUNTIF(AE37:AG37,"完"),COUNT(C38:AF38)&gt;=8),"月単位「OK」","月単位「NG」")))))))))))))))),X29),"")</f>
        <v/>
      </c>
    </row>
    <row r="38" spans="1:38" ht="25.15" customHeight="1" x14ac:dyDescent="0.4">
      <c r="A38" s="146"/>
      <c r="B38" s="8" t="s">
        <v>28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4"/>
      <c r="AH38" s="93" t="s">
        <v>14</v>
      </c>
      <c r="AI38" s="111" t="str">
        <f>IF(COUNTA(C38:AG38)&gt;=1,COUNT(C38:AG38),"0")</f>
        <v>0</v>
      </c>
      <c r="AJ38" s="94" t="s">
        <v>3</v>
      </c>
      <c r="AK38" s="192"/>
      <c r="AL38" s="191"/>
    </row>
    <row r="39" spans="1:38" ht="25.15" customHeight="1" x14ac:dyDescent="0.4">
      <c r="A39" s="145" t="s">
        <v>84</v>
      </c>
      <c r="B39" s="4" t="s">
        <v>24</v>
      </c>
      <c r="C39" s="18">
        <v>1</v>
      </c>
      <c r="D39" s="21">
        <f t="shared" ref="D39:S88" si="4">C39+1</f>
        <v>2</v>
      </c>
      <c r="E39" s="21">
        <f t="shared" si="4"/>
        <v>3</v>
      </c>
      <c r="F39" s="13">
        <f t="shared" si="4"/>
        <v>4</v>
      </c>
      <c r="G39" s="13">
        <f t="shared" si="4"/>
        <v>5</v>
      </c>
      <c r="H39" s="13">
        <f t="shared" si="4"/>
        <v>6</v>
      </c>
      <c r="I39" s="13">
        <f t="shared" si="4"/>
        <v>7</v>
      </c>
      <c r="J39" s="13">
        <f t="shared" si="4"/>
        <v>8</v>
      </c>
      <c r="K39" s="21">
        <f t="shared" si="4"/>
        <v>9</v>
      </c>
      <c r="L39" s="21">
        <f t="shared" si="4"/>
        <v>10</v>
      </c>
      <c r="M39" s="21">
        <f t="shared" si="4"/>
        <v>11</v>
      </c>
      <c r="N39" s="13">
        <f t="shared" si="4"/>
        <v>12</v>
      </c>
      <c r="O39" s="13">
        <f t="shared" si="4"/>
        <v>13</v>
      </c>
      <c r="P39" s="13">
        <f t="shared" si="4"/>
        <v>14</v>
      </c>
      <c r="Q39" s="13">
        <f t="shared" si="4"/>
        <v>15</v>
      </c>
      <c r="R39" s="21">
        <f t="shared" si="4"/>
        <v>16</v>
      </c>
      <c r="S39" s="21">
        <f t="shared" si="4"/>
        <v>17</v>
      </c>
      <c r="T39" s="13">
        <f t="shared" ref="T39:AF39" si="5">S39+1</f>
        <v>18</v>
      </c>
      <c r="U39" s="13">
        <f t="shared" si="5"/>
        <v>19</v>
      </c>
      <c r="V39" s="13">
        <f t="shared" si="5"/>
        <v>20</v>
      </c>
      <c r="W39" s="13">
        <f t="shared" si="5"/>
        <v>21</v>
      </c>
      <c r="X39" s="13">
        <f t="shared" si="5"/>
        <v>22</v>
      </c>
      <c r="Y39" s="21">
        <f t="shared" si="5"/>
        <v>23</v>
      </c>
      <c r="Z39" s="21">
        <f t="shared" si="5"/>
        <v>24</v>
      </c>
      <c r="AA39" s="13">
        <f t="shared" si="5"/>
        <v>25</v>
      </c>
      <c r="AB39" s="13">
        <f t="shared" si="5"/>
        <v>26</v>
      </c>
      <c r="AC39" s="13">
        <f t="shared" si="5"/>
        <v>27</v>
      </c>
      <c r="AD39" s="13">
        <f t="shared" si="5"/>
        <v>28</v>
      </c>
      <c r="AE39" s="13">
        <f t="shared" si="5"/>
        <v>29</v>
      </c>
      <c r="AF39" s="21">
        <f t="shared" si="5"/>
        <v>30</v>
      </c>
      <c r="AG39" s="27">
        <v>31</v>
      </c>
      <c r="AH39" s="142" t="str">
        <f>A39</f>
        <v>令和7年8月</v>
      </c>
      <c r="AI39" s="142"/>
      <c r="AJ39" s="142"/>
      <c r="AK39" s="142"/>
      <c r="AL39" s="87"/>
    </row>
    <row r="40" spans="1:38" ht="25.15" customHeight="1" x14ac:dyDescent="0.4">
      <c r="A40" s="147"/>
      <c r="B40" s="5" t="s">
        <v>25</v>
      </c>
      <c r="C40" s="28" t="s">
        <v>73</v>
      </c>
      <c r="D40" s="23" t="s">
        <v>68</v>
      </c>
      <c r="E40" s="23" t="s">
        <v>15</v>
      </c>
      <c r="F40" s="28" t="s">
        <v>33</v>
      </c>
      <c r="G40" s="28" t="s">
        <v>34</v>
      </c>
      <c r="H40" s="28" t="s">
        <v>35</v>
      </c>
      <c r="I40" s="28" t="s">
        <v>36</v>
      </c>
      <c r="J40" s="28" t="s">
        <v>37</v>
      </c>
      <c r="K40" s="23" t="s">
        <v>38</v>
      </c>
      <c r="L40" s="23" t="s">
        <v>15</v>
      </c>
      <c r="M40" s="23" t="s">
        <v>33</v>
      </c>
      <c r="N40" s="28" t="s">
        <v>34</v>
      </c>
      <c r="O40" s="28" t="s">
        <v>35</v>
      </c>
      <c r="P40" s="28" t="s">
        <v>36</v>
      </c>
      <c r="Q40" s="28" t="s">
        <v>37</v>
      </c>
      <c r="R40" s="23" t="s">
        <v>38</v>
      </c>
      <c r="S40" s="23" t="s">
        <v>15</v>
      </c>
      <c r="T40" s="28" t="s">
        <v>33</v>
      </c>
      <c r="U40" s="28" t="s">
        <v>34</v>
      </c>
      <c r="V40" s="28" t="s">
        <v>35</v>
      </c>
      <c r="W40" s="28" t="s">
        <v>36</v>
      </c>
      <c r="X40" s="28" t="s">
        <v>37</v>
      </c>
      <c r="Y40" s="23" t="s">
        <v>38</v>
      </c>
      <c r="Z40" s="23" t="s">
        <v>15</v>
      </c>
      <c r="AA40" s="28" t="s">
        <v>33</v>
      </c>
      <c r="AB40" s="28" t="s">
        <v>34</v>
      </c>
      <c r="AC40" s="28" t="s">
        <v>35</v>
      </c>
      <c r="AD40" s="28" t="s">
        <v>36</v>
      </c>
      <c r="AE40" s="28" t="s">
        <v>37</v>
      </c>
      <c r="AF40" s="23" t="s">
        <v>38</v>
      </c>
      <c r="AG40" s="23" t="s">
        <v>105</v>
      </c>
      <c r="AH40" s="145"/>
      <c r="AI40" s="145"/>
      <c r="AJ40" s="145"/>
      <c r="AK40" s="145"/>
      <c r="AL40" s="87"/>
    </row>
    <row r="41" spans="1:38" ht="25.15" customHeight="1" x14ac:dyDescent="0.4">
      <c r="A41" s="147"/>
      <c r="B41" s="6" t="s">
        <v>26</v>
      </c>
      <c r="C41" s="29"/>
      <c r="D41" s="31"/>
      <c r="E41" s="31"/>
      <c r="F41" s="30"/>
      <c r="G41" s="30"/>
      <c r="H41" s="30"/>
      <c r="I41" s="30"/>
      <c r="J41" s="30"/>
      <c r="K41" s="97"/>
      <c r="L41" s="31"/>
      <c r="M41" s="24" t="s">
        <v>5</v>
      </c>
      <c r="N41" s="16"/>
      <c r="O41" s="30"/>
      <c r="P41" s="30"/>
      <c r="Q41" s="30"/>
      <c r="R41" s="31"/>
      <c r="S41" s="31"/>
      <c r="T41" s="30"/>
      <c r="U41" s="30"/>
      <c r="V41" s="30"/>
      <c r="W41" s="30"/>
      <c r="X41" s="30"/>
      <c r="Y41" s="31"/>
      <c r="Z41" s="31"/>
      <c r="AA41" s="30"/>
      <c r="AB41" s="30"/>
      <c r="AC41" s="30"/>
      <c r="AD41" s="30"/>
      <c r="AE41" s="30"/>
      <c r="AF41" s="31"/>
      <c r="AG41" s="32"/>
      <c r="AH41" s="146" t="s">
        <v>132</v>
      </c>
      <c r="AI41" s="146"/>
      <c r="AJ41" s="146"/>
      <c r="AK41" s="146"/>
      <c r="AL41" s="87"/>
    </row>
    <row r="42" spans="1:38" ht="25.15" customHeight="1" x14ac:dyDescent="0.4">
      <c r="A42" s="147"/>
      <c r="B42" s="4" t="s">
        <v>30</v>
      </c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100"/>
      <c r="AH42" s="9" t="s">
        <v>11</v>
      </c>
      <c r="AI42" s="110">
        <f>IF(C42&amp;D42&amp;E42&amp;F42&amp;G42&amp;H42&amp;I42&amp;J42&amp;K42&amp;L42&amp;M42&amp;N42&amp;O42&amp;P42&amp;Q42&amp;R42&amp;S42&amp;T42&amp;U42&amp;V42&amp;W42&amp;X42&amp;Y42&amp;Z42&amp;AA42&amp;AB42&amp;AC42&amp;AD42&amp;AE42&amp;AF42&amp;AG42="",0,IF(C42&amp;D42&amp;E42&amp;F42&amp;G42&amp;H42&amp;I42&amp;J42&amp;K42&amp;L42&amp;M42&amp;N42&amp;O42&amp;P42&amp;Q42&amp;R42&amp;S42&amp;T42&amp;U42&amp;V42&amp;W42&amp;X42&amp;Y42&amp;Z42&amp;AA42&amp;AB42&amp;AC42&amp;AD42&amp;AE42&amp;AF42&amp;AG42="着",COUNTA(C39:AG39)-IFERROR(MATCH("着",C42:AG42,0),0)+COUNTIF(C42:AG42,"着"),IFERROR(MATCH("完",C42:AG42,0),COUNTA(C39:AG39)-IFERROR(MATCH("着",C42:AG42,0),0)+COUNTIF(C42:AG42,"着"))))-COUNTIF(C42:AG42,"夏")-COUNTIF(C42:AG42,"年")-COUNTIF(C42:AG42,"中")-COUNTIF(C42:AG42,"製")</f>
        <v>0</v>
      </c>
      <c r="AJ42" s="10" t="s">
        <v>3</v>
      </c>
      <c r="AK42" s="192" t="str">
        <f>IFERROR(AI43/AI42,"")</f>
        <v/>
      </c>
      <c r="AL42" s="122"/>
    </row>
    <row r="43" spans="1:38" ht="25.15" customHeight="1" x14ac:dyDescent="0.4">
      <c r="A43" s="147"/>
      <c r="B43" s="6" t="s">
        <v>27</v>
      </c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3"/>
      <c r="AH43" s="48" t="s">
        <v>12</v>
      </c>
      <c r="AI43" s="111">
        <f>COUNTA(C43:AG43)</f>
        <v>0</v>
      </c>
      <c r="AJ43" s="49" t="s">
        <v>3</v>
      </c>
      <c r="AK43" s="192"/>
      <c r="AL43" s="136"/>
    </row>
    <row r="44" spans="1:38" ht="25.15" customHeight="1" x14ac:dyDescent="0.4">
      <c r="A44" s="147"/>
      <c r="B44" s="7" t="s">
        <v>31</v>
      </c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100"/>
      <c r="AH44" s="11" t="s">
        <v>13</v>
      </c>
      <c r="AI44" s="110">
        <f>IF(C44&amp;D44&amp;E44&amp;F44&amp;G44&amp;H44&amp;I44&amp;J44&amp;K44&amp;L44&amp;M44&amp;N44&amp;O44&amp;P44&amp;Q44&amp;R44&amp;S44&amp;T44&amp;U44&amp;V44&amp;W44&amp;X44&amp;Y44&amp;Z44&amp;AA44&amp;AB44&amp;AC44&amp;AD44&amp;AE44&amp;AF44&amp;AG44="",0,IF(C44&amp;D44&amp;E44&amp;F44&amp;G44&amp;H44&amp;I44&amp;J44&amp;K44&amp;L44&amp;M44&amp;N44&amp;O44&amp;P44&amp;Q44&amp;R44&amp;S44&amp;T44&amp;U44&amp;V44&amp;W44&amp;X44&amp;Y44&amp;Z44&amp;AA44&amp;AB44&amp;AC44&amp;AD44&amp;AE44&amp;AF44&amp;AG44="着",COUNTA(C39:AG39)-IFERROR(MATCH("着",C44:AG44,0),0)+COUNTIF(C44:AG44,"着"),IFERROR(MATCH("完",C44:AG44,0),COUNTA(C39:AG39)-IFERROR(MATCH("着",C44:AG44,0),0)+COUNTIF(C44:AG44,"着"))))-COUNTIF(C44:AG44,"夏")-COUNTIF(C44:AG44,"年")-COUNTIF(C44:AG44,"中")-COUNTIF(C44:AG44,"製")</f>
        <v>0</v>
      </c>
      <c r="AJ44" s="12" t="s">
        <v>3</v>
      </c>
      <c r="AK44" s="192" t="str">
        <f>IF(AI45="0","0.0%",IFERROR(AI45/AI44,""))</f>
        <v>0.0%</v>
      </c>
      <c r="AL44" s="190" t="str">
        <f>IF($K$5="月単位の4週8休以上",IFERROR(IF(AI45/AI44&gt;=0.285,"月単位「OK」",IF(AND(COUNTIF(C44,"完"),COUNT(C45)&gt;=0),"月単位「OK」",IF(AND(COUNTIF(J44,"完"),COUNT(C45:I45)&gt;=2),"月単位「OK」",IF(AND(COUNTIF(Q44,"完"),COUNT(C45:P45)&gt;=4),"月単位「OK」",IF(AND(COUNTIF(X44,"完"),COUNT(C45:W45)&gt;=6),"月単位「OK」",IF(AND(COUNTIF(AE44,"完"),COUNT(C45:AD45)&gt;=8),"月単位「OK」","月単位「NG」")))))),0),"")</f>
        <v/>
      </c>
    </row>
    <row r="45" spans="1:38" ht="25.15" customHeight="1" x14ac:dyDescent="0.4">
      <c r="A45" s="146"/>
      <c r="B45" s="8" t="s">
        <v>28</v>
      </c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4"/>
      <c r="AH45" s="93" t="s">
        <v>14</v>
      </c>
      <c r="AI45" s="111" t="str">
        <f>IF(COUNTA(C45:AG45)&gt;=1,COUNT(C45:AG45),"0")</f>
        <v>0</v>
      </c>
      <c r="AJ45" s="94" t="s">
        <v>3</v>
      </c>
      <c r="AK45" s="192"/>
      <c r="AL45" s="190"/>
    </row>
    <row r="46" spans="1:38" ht="25.15" customHeight="1" x14ac:dyDescent="0.4">
      <c r="A46" s="145" t="s">
        <v>85</v>
      </c>
      <c r="B46" s="4" t="s">
        <v>24</v>
      </c>
      <c r="C46" s="34">
        <v>1</v>
      </c>
      <c r="D46" s="35">
        <f t="shared" si="4"/>
        <v>2</v>
      </c>
      <c r="E46" s="35">
        <f t="shared" si="4"/>
        <v>3</v>
      </c>
      <c r="F46" s="35">
        <f t="shared" si="4"/>
        <v>4</v>
      </c>
      <c r="G46" s="35">
        <f t="shared" si="4"/>
        <v>5</v>
      </c>
      <c r="H46" s="36">
        <f t="shared" si="4"/>
        <v>6</v>
      </c>
      <c r="I46" s="36">
        <f t="shared" si="4"/>
        <v>7</v>
      </c>
      <c r="J46" s="35">
        <f t="shared" si="4"/>
        <v>8</v>
      </c>
      <c r="K46" s="35">
        <f t="shared" si="4"/>
        <v>9</v>
      </c>
      <c r="L46" s="35">
        <f t="shared" si="4"/>
        <v>10</v>
      </c>
      <c r="M46" s="35">
        <f t="shared" si="4"/>
        <v>11</v>
      </c>
      <c r="N46" s="35">
        <f t="shared" si="4"/>
        <v>12</v>
      </c>
      <c r="O46" s="36">
        <f t="shared" si="4"/>
        <v>13</v>
      </c>
      <c r="P46" s="36">
        <f t="shared" si="4"/>
        <v>14</v>
      </c>
      <c r="Q46" s="36">
        <f t="shared" si="4"/>
        <v>15</v>
      </c>
      <c r="R46" s="35">
        <f t="shared" si="4"/>
        <v>16</v>
      </c>
      <c r="S46" s="35">
        <f t="shared" si="4"/>
        <v>17</v>
      </c>
      <c r="T46" s="35">
        <f t="shared" ref="T46:AF46" si="6">S46+1</f>
        <v>18</v>
      </c>
      <c r="U46" s="35">
        <f t="shared" si="6"/>
        <v>19</v>
      </c>
      <c r="V46" s="36">
        <f t="shared" si="6"/>
        <v>20</v>
      </c>
      <c r="W46" s="36">
        <f t="shared" si="6"/>
        <v>21</v>
      </c>
      <c r="X46" s="35">
        <f t="shared" si="6"/>
        <v>22</v>
      </c>
      <c r="Y46" s="36">
        <f t="shared" si="6"/>
        <v>23</v>
      </c>
      <c r="Z46" s="35">
        <f t="shared" si="6"/>
        <v>24</v>
      </c>
      <c r="AA46" s="35">
        <f t="shared" si="6"/>
        <v>25</v>
      </c>
      <c r="AB46" s="35">
        <f t="shared" si="6"/>
        <v>26</v>
      </c>
      <c r="AC46" s="36">
        <f t="shared" si="6"/>
        <v>27</v>
      </c>
      <c r="AD46" s="36">
        <f t="shared" si="6"/>
        <v>28</v>
      </c>
      <c r="AE46" s="35">
        <f t="shared" si="6"/>
        <v>29</v>
      </c>
      <c r="AF46" s="35">
        <f t="shared" si="6"/>
        <v>30</v>
      </c>
      <c r="AG46" s="37"/>
      <c r="AH46" s="142" t="str">
        <f>A46</f>
        <v>令和7年9月</v>
      </c>
      <c r="AI46" s="142"/>
      <c r="AJ46" s="142"/>
      <c r="AK46" s="142"/>
      <c r="AL46" s="87"/>
    </row>
    <row r="47" spans="1:38" ht="25.15" customHeight="1" x14ac:dyDescent="0.4">
      <c r="A47" s="147"/>
      <c r="B47" s="5" t="s">
        <v>25</v>
      </c>
      <c r="C47" s="28" t="s">
        <v>72</v>
      </c>
      <c r="D47" s="28" t="s">
        <v>69</v>
      </c>
      <c r="E47" s="28" t="s">
        <v>35</v>
      </c>
      <c r="F47" s="28" t="s">
        <v>36</v>
      </c>
      <c r="G47" s="28" t="s">
        <v>37</v>
      </c>
      <c r="H47" s="23" t="s">
        <v>38</v>
      </c>
      <c r="I47" s="23" t="s">
        <v>15</v>
      </c>
      <c r="J47" s="28" t="s">
        <v>33</v>
      </c>
      <c r="K47" s="28" t="s">
        <v>34</v>
      </c>
      <c r="L47" s="28" t="s">
        <v>35</v>
      </c>
      <c r="M47" s="28" t="s">
        <v>36</v>
      </c>
      <c r="N47" s="28" t="s">
        <v>37</v>
      </c>
      <c r="O47" s="23" t="s">
        <v>38</v>
      </c>
      <c r="P47" s="23" t="s">
        <v>15</v>
      </c>
      <c r="Q47" s="23" t="s">
        <v>33</v>
      </c>
      <c r="R47" s="28" t="s">
        <v>34</v>
      </c>
      <c r="S47" s="28" t="s">
        <v>35</v>
      </c>
      <c r="T47" s="28" t="s">
        <v>36</v>
      </c>
      <c r="U47" s="28" t="s">
        <v>37</v>
      </c>
      <c r="V47" s="23" t="s">
        <v>38</v>
      </c>
      <c r="W47" s="23" t="s">
        <v>15</v>
      </c>
      <c r="X47" s="28" t="s">
        <v>33</v>
      </c>
      <c r="Y47" s="23" t="s">
        <v>34</v>
      </c>
      <c r="Z47" s="28" t="s">
        <v>35</v>
      </c>
      <c r="AA47" s="28" t="s">
        <v>36</v>
      </c>
      <c r="AB47" s="28" t="s">
        <v>37</v>
      </c>
      <c r="AC47" s="23" t="s">
        <v>38</v>
      </c>
      <c r="AD47" s="23" t="s">
        <v>15</v>
      </c>
      <c r="AE47" s="28" t="s">
        <v>33</v>
      </c>
      <c r="AF47" s="28" t="s">
        <v>106</v>
      </c>
      <c r="AG47" s="38"/>
      <c r="AH47" s="142"/>
      <c r="AI47" s="142"/>
      <c r="AJ47" s="142"/>
      <c r="AK47" s="142"/>
      <c r="AL47" s="87"/>
    </row>
    <row r="48" spans="1:38" ht="25.15" customHeight="1" x14ac:dyDescent="0.4">
      <c r="A48" s="147"/>
      <c r="B48" s="6" t="s">
        <v>26</v>
      </c>
      <c r="C48" s="29"/>
      <c r="D48" s="30"/>
      <c r="E48" s="30"/>
      <c r="F48" s="30"/>
      <c r="G48" s="30"/>
      <c r="H48" s="31"/>
      <c r="I48" s="31"/>
      <c r="J48" s="30"/>
      <c r="K48" s="30"/>
      <c r="L48" s="30"/>
      <c r="M48" s="30"/>
      <c r="N48" s="30"/>
      <c r="O48" s="31"/>
      <c r="P48" s="31"/>
      <c r="Q48" s="24" t="s">
        <v>5</v>
      </c>
      <c r="R48" s="16"/>
      <c r="S48" s="30"/>
      <c r="T48" s="30"/>
      <c r="U48" s="16"/>
      <c r="V48" s="24"/>
      <c r="W48" s="31"/>
      <c r="X48" s="30"/>
      <c r="Y48" s="24" t="s">
        <v>5</v>
      </c>
      <c r="Z48" s="30"/>
      <c r="AA48" s="30"/>
      <c r="AB48" s="30"/>
      <c r="AC48" s="31"/>
      <c r="AD48" s="31"/>
      <c r="AE48" s="30"/>
      <c r="AF48" s="30"/>
      <c r="AG48" s="33"/>
      <c r="AH48" s="142"/>
      <c r="AI48" s="142"/>
      <c r="AJ48" s="142"/>
      <c r="AK48" s="142"/>
      <c r="AL48" s="87"/>
    </row>
    <row r="49" spans="1:38" ht="25.15" customHeight="1" x14ac:dyDescent="0.4">
      <c r="A49" s="147"/>
      <c r="B49" s="4" t="s">
        <v>30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14"/>
      <c r="AH49" s="9" t="s">
        <v>11</v>
      </c>
      <c r="AI49" s="110">
        <f>IF(C49&amp;D49&amp;E49&amp;F49&amp;G49&amp;H49&amp;I49&amp;J49&amp;K49&amp;L49&amp;M49&amp;N49&amp;O49&amp;P49&amp;Q49&amp;R49&amp;S49&amp;T49&amp;U49&amp;V49&amp;W49&amp;X49&amp;Y49&amp;Z49&amp;AA49&amp;AB49&amp;AC49&amp;AD49&amp;AE49&amp;AF49&amp;AG49="",0,IF(C49&amp;D49&amp;E49&amp;F49&amp;G49&amp;H49&amp;I49&amp;J49&amp;K49&amp;L49&amp;M49&amp;N49&amp;O49&amp;P49&amp;Q49&amp;R49&amp;S49&amp;T49&amp;U49&amp;V49&amp;W49&amp;X49&amp;Y49&amp;Z49&amp;AA49&amp;AB49&amp;AC49&amp;AD49&amp;AE49&amp;AF49&amp;AG49="着",COUNTA(C46:AG46)-IFERROR(MATCH("着",C49:AG49,0),0)+COUNTIF(C49:AG49,"着"),IFERROR(MATCH("完",C49:AG49,0),COUNTA(C46:AG46)-IFERROR(MATCH("着",C49:AG49,0),0)+COUNTIF(C49:AG49,"着"))))-COUNTIF(C49:AG49,"夏")-COUNTIF(C49:AG49,"年")-COUNTIF(C49:AG49,"中")-COUNTIF(C49:AG49,"製")</f>
        <v>0</v>
      </c>
      <c r="AJ49" s="10" t="s">
        <v>3</v>
      </c>
      <c r="AK49" s="192" t="str">
        <f>IFERROR(AI50/AI49,"")</f>
        <v/>
      </c>
      <c r="AL49" s="122"/>
    </row>
    <row r="50" spans="1:38" ht="25.15" customHeight="1" x14ac:dyDescent="0.4">
      <c r="A50" s="147"/>
      <c r="B50" s="6" t="s">
        <v>27</v>
      </c>
      <c r="C50" s="10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7"/>
      <c r="AH50" s="48" t="s">
        <v>12</v>
      </c>
      <c r="AI50" s="111">
        <f>COUNTA(C50:AG50)</f>
        <v>0</v>
      </c>
      <c r="AJ50" s="49" t="s">
        <v>3</v>
      </c>
      <c r="AK50" s="192"/>
      <c r="AL50" s="136"/>
    </row>
    <row r="51" spans="1:38" ht="25.15" customHeight="1" x14ac:dyDescent="0.4">
      <c r="A51" s="147"/>
      <c r="B51" s="7" t="s">
        <v>31</v>
      </c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14"/>
      <c r="AH51" s="11" t="s">
        <v>13</v>
      </c>
      <c r="AI51" s="110">
        <f>IF(C51&amp;D51&amp;E51&amp;F51&amp;G51&amp;H51&amp;I51&amp;J51&amp;K51&amp;L51&amp;M51&amp;N51&amp;O51&amp;P51&amp;Q51&amp;R51&amp;S51&amp;T51&amp;U51&amp;V51&amp;W51&amp;X51&amp;Y51&amp;Z51&amp;AA51&amp;AB51&amp;AC51&amp;AD51&amp;AE51&amp;AF51&amp;AG51="",0,IF(C51&amp;D51&amp;E51&amp;F51&amp;G51&amp;H51&amp;I51&amp;J51&amp;K51&amp;L51&amp;M51&amp;N51&amp;O51&amp;P51&amp;Q51&amp;R51&amp;S51&amp;T51&amp;U51&amp;V51&amp;W51&amp;X51&amp;Y51&amp;Z51&amp;AA51&amp;AB51&amp;AC51&amp;AD51&amp;AE51&amp;AF51&amp;AG51="着",COUNTA(C46:AG46)-IFERROR(MATCH("着",C51:AG51,0),0)+COUNTIF(C51:AG51,"着"),IFERROR(MATCH("完",C51:AG51,0),COUNTA(C46:AG46)-IFERROR(MATCH("着",C51:AG51,0),0)+COUNTIF(C51:AG51,"着"))))-COUNTIF(C51:AG51,"夏")-COUNTIF(C51:AG51,"年")-COUNTIF(C51:AG51,"中")-COUNTIF(C51:AG51,"製")</f>
        <v>0</v>
      </c>
      <c r="AJ51" s="12" t="s">
        <v>3</v>
      </c>
      <c r="AK51" s="192" t="str">
        <f>IF(AI52="0","0.0%",IFERROR(AI52/AI51,""))</f>
        <v>0.0%</v>
      </c>
      <c r="AL51" s="191" t="str">
        <f>IF($K$5="月単位の4週8休以上",IFERROR(IF(AI52/AI51&gt;=0.285,"月単位「OK」",IF(AND(G51&lt;&gt;"着",H51&lt;&gt;"着",O51&lt;&gt;"着",AI52/AI51&gt;=0.266),"月単位「OK」",IF(AND(COUNTIF(C51:D51,"着"),COUNT(D52:AG52)&gt;=8),"月単位「OK」",IF(AND(COUNTIF(J51:K51,"着"),COUNT(K52:AG52)&gt;=6),"月単位「OK」",IF(AND(COUNTIF(Q51:R51,"着"),COUNT(R52:AG52)&gt;=4),"月単位「OK」",IF(AND(COUNTIF(X51:Y51,"着"),COUNT(Y52:AG52)&gt;=2),"月単位「OK」",IF(AND(COUNTIF(AE51:AF51,"着"),COUNT(AE52:AG52)&gt;=0),"月単位「OK」",IF(AND(COUNTIF(C51:G51,"完"),COUNT(C52:G52)&gt;=0),"月単位「OK」",IF(AND(COUNTIF(H51,"完"),COUNT(C52:G52)&gt;=1),"月単位「OK」",IF(AND(COUNTIF(J51:N51,"完"),COUNT(C52:M52)&gt;=2),"月単位「OK」",IF(AND(COUNTIF(O51,"完"),COUNT(C52:N52)&gt;=3),"月単位「OK」",IF(AND(COUNTIF(Q51:U51,"完"),COUNT(C52:T52)&gt;=4),"月単位「OK」",IF(AND(COUNTIF(V51,"完"),COUNT(C52:U52)&gt;=5),"月単位「OK」",IF(AND(COUNTIF(X51:AB51,"完"),COUNT(C52:AA52)&gt;=6),"月単位「OK」",IF(AND(COUNTIF(AC51,"完"),COUNT(C52:AB52)&gt;=7),"月単位「OK」",IF(AND(COUNTIF(AE51:AF51,"完"),COUNT(C52:AE52)&gt;=8),"月単位「OK」","月単位「NG」")))))))))))))))),0),"")</f>
        <v/>
      </c>
    </row>
    <row r="52" spans="1:38" ht="25.15" customHeight="1" x14ac:dyDescent="0.4">
      <c r="A52" s="146"/>
      <c r="B52" s="8" t="s">
        <v>28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25"/>
      <c r="AH52" s="93" t="s">
        <v>14</v>
      </c>
      <c r="AI52" s="111" t="str">
        <f>IF(COUNTA(C52:AG52)&gt;=1,COUNT(C52:AG52),"0")</f>
        <v>0</v>
      </c>
      <c r="AJ52" s="94" t="s">
        <v>3</v>
      </c>
      <c r="AK52" s="192"/>
      <c r="AL52" s="191"/>
    </row>
    <row r="53" spans="1:38" ht="25.15" customHeight="1" x14ac:dyDescent="0.4">
      <c r="A53" s="145" t="s">
        <v>86</v>
      </c>
      <c r="B53" s="4" t="s">
        <v>24</v>
      </c>
      <c r="C53" s="34">
        <v>1</v>
      </c>
      <c r="D53" s="35">
        <f t="shared" si="4"/>
        <v>2</v>
      </c>
      <c r="E53" s="35">
        <f t="shared" si="4"/>
        <v>3</v>
      </c>
      <c r="F53" s="36">
        <f t="shared" si="4"/>
        <v>4</v>
      </c>
      <c r="G53" s="36">
        <f t="shared" si="4"/>
        <v>5</v>
      </c>
      <c r="H53" s="35">
        <f t="shared" si="4"/>
        <v>6</v>
      </c>
      <c r="I53" s="35">
        <f t="shared" si="4"/>
        <v>7</v>
      </c>
      <c r="J53" s="35">
        <f t="shared" si="4"/>
        <v>8</v>
      </c>
      <c r="K53" s="35">
        <f t="shared" si="4"/>
        <v>9</v>
      </c>
      <c r="L53" s="35">
        <f t="shared" si="4"/>
        <v>10</v>
      </c>
      <c r="M53" s="36">
        <f t="shared" si="4"/>
        <v>11</v>
      </c>
      <c r="N53" s="36">
        <f t="shared" si="4"/>
        <v>12</v>
      </c>
      <c r="O53" s="36">
        <f t="shared" si="4"/>
        <v>13</v>
      </c>
      <c r="P53" s="35">
        <f t="shared" si="4"/>
        <v>14</v>
      </c>
      <c r="Q53" s="35">
        <f t="shared" si="4"/>
        <v>15</v>
      </c>
      <c r="R53" s="35">
        <f t="shared" si="4"/>
        <v>16</v>
      </c>
      <c r="S53" s="35">
        <f t="shared" si="4"/>
        <v>17</v>
      </c>
      <c r="T53" s="36">
        <f t="shared" ref="T53:AF53" si="7">S53+1</f>
        <v>18</v>
      </c>
      <c r="U53" s="36">
        <f t="shared" si="7"/>
        <v>19</v>
      </c>
      <c r="V53" s="35">
        <f t="shared" si="7"/>
        <v>20</v>
      </c>
      <c r="W53" s="35">
        <f t="shared" si="7"/>
        <v>21</v>
      </c>
      <c r="X53" s="35">
        <f t="shared" si="7"/>
        <v>22</v>
      </c>
      <c r="Y53" s="35">
        <f t="shared" si="7"/>
        <v>23</v>
      </c>
      <c r="Z53" s="35">
        <f t="shared" si="7"/>
        <v>24</v>
      </c>
      <c r="AA53" s="36">
        <f t="shared" si="7"/>
        <v>25</v>
      </c>
      <c r="AB53" s="36">
        <f t="shared" si="7"/>
        <v>26</v>
      </c>
      <c r="AC53" s="35">
        <f t="shared" si="7"/>
        <v>27</v>
      </c>
      <c r="AD53" s="35">
        <f t="shared" si="7"/>
        <v>28</v>
      </c>
      <c r="AE53" s="35">
        <f t="shared" si="7"/>
        <v>29</v>
      </c>
      <c r="AF53" s="35">
        <f t="shared" si="7"/>
        <v>30</v>
      </c>
      <c r="AG53" s="37">
        <v>31</v>
      </c>
      <c r="AH53" s="142" t="str">
        <f>A53</f>
        <v>令和7年10月</v>
      </c>
      <c r="AI53" s="142"/>
      <c r="AJ53" s="142"/>
      <c r="AK53" s="142"/>
      <c r="AL53" s="87"/>
    </row>
    <row r="54" spans="1:38" ht="25.15" customHeight="1" x14ac:dyDescent="0.4">
      <c r="A54" s="147"/>
      <c r="B54" s="5" t="s">
        <v>25</v>
      </c>
      <c r="C54" s="28" t="s">
        <v>70</v>
      </c>
      <c r="D54" s="28" t="s">
        <v>74</v>
      </c>
      <c r="E54" s="28" t="s">
        <v>37</v>
      </c>
      <c r="F54" s="23" t="s">
        <v>38</v>
      </c>
      <c r="G54" s="23" t="s">
        <v>15</v>
      </c>
      <c r="H54" s="28" t="s">
        <v>33</v>
      </c>
      <c r="I54" s="28" t="s">
        <v>34</v>
      </c>
      <c r="J54" s="28" t="s">
        <v>35</v>
      </c>
      <c r="K54" s="28" t="s">
        <v>36</v>
      </c>
      <c r="L54" s="28" t="s">
        <v>37</v>
      </c>
      <c r="M54" s="23" t="s">
        <v>38</v>
      </c>
      <c r="N54" s="23" t="s">
        <v>15</v>
      </c>
      <c r="O54" s="23" t="s">
        <v>33</v>
      </c>
      <c r="P54" s="28" t="s">
        <v>34</v>
      </c>
      <c r="Q54" s="28" t="s">
        <v>35</v>
      </c>
      <c r="R54" s="28" t="s">
        <v>36</v>
      </c>
      <c r="S54" s="28" t="s">
        <v>37</v>
      </c>
      <c r="T54" s="23" t="s">
        <v>38</v>
      </c>
      <c r="U54" s="23" t="s">
        <v>15</v>
      </c>
      <c r="V54" s="28" t="s">
        <v>33</v>
      </c>
      <c r="W54" s="28" t="s">
        <v>34</v>
      </c>
      <c r="X54" s="28" t="s">
        <v>35</v>
      </c>
      <c r="Y54" s="28" t="s">
        <v>36</v>
      </c>
      <c r="Z54" s="28" t="s">
        <v>37</v>
      </c>
      <c r="AA54" s="23" t="s">
        <v>38</v>
      </c>
      <c r="AB54" s="23" t="s">
        <v>15</v>
      </c>
      <c r="AC54" s="28" t="s">
        <v>33</v>
      </c>
      <c r="AD54" s="28" t="s">
        <v>34</v>
      </c>
      <c r="AE54" s="28" t="s">
        <v>35</v>
      </c>
      <c r="AF54" s="28" t="s">
        <v>36</v>
      </c>
      <c r="AG54" s="28" t="s">
        <v>107</v>
      </c>
      <c r="AH54" s="142"/>
      <c r="AI54" s="142"/>
      <c r="AJ54" s="142"/>
      <c r="AK54" s="142"/>
      <c r="AL54" s="87"/>
    </row>
    <row r="55" spans="1:38" ht="25.15" customHeight="1" x14ac:dyDescent="0.4">
      <c r="A55" s="147"/>
      <c r="B55" s="6" t="s">
        <v>26</v>
      </c>
      <c r="C55" s="29"/>
      <c r="D55" s="30"/>
      <c r="E55" s="30"/>
      <c r="F55" s="31"/>
      <c r="G55" s="31"/>
      <c r="H55" s="30"/>
      <c r="I55" s="30"/>
      <c r="J55" s="30"/>
      <c r="K55" s="30"/>
      <c r="L55" s="16"/>
      <c r="M55" s="31"/>
      <c r="N55" s="31"/>
      <c r="O55" s="24" t="s">
        <v>5</v>
      </c>
      <c r="P55" s="16"/>
      <c r="Q55" s="30"/>
      <c r="R55" s="30"/>
      <c r="S55" s="30"/>
      <c r="T55" s="31"/>
      <c r="U55" s="31"/>
      <c r="V55" s="30"/>
      <c r="W55" s="30"/>
      <c r="X55" s="30"/>
      <c r="Y55" s="30"/>
      <c r="Z55" s="30"/>
      <c r="AA55" s="31"/>
      <c r="AB55" s="31"/>
      <c r="AC55" s="30"/>
      <c r="AD55" s="30"/>
      <c r="AE55" s="30"/>
      <c r="AF55" s="30"/>
      <c r="AG55" s="33"/>
      <c r="AH55" s="142"/>
      <c r="AI55" s="142"/>
      <c r="AJ55" s="142"/>
      <c r="AK55" s="142"/>
      <c r="AL55" s="87"/>
    </row>
    <row r="56" spans="1:38" ht="25.15" customHeight="1" x14ac:dyDescent="0.4">
      <c r="A56" s="147"/>
      <c r="B56" s="4" t="s">
        <v>30</v>
      </c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0"/>
      <c r="AH56" s="9" t="s">
        <v>11</v>
      </c>
      <c r="AI56" s="110">
        <f>IF(C56&amp;D56&amp;E56&amp;F56&amp;G56&amp;H56&amp;I56&amp;J56&amp;K56&amp;L56&amp;M56&amp;N56&amp;O56&amp;P56&amp;Q56&amp;R56&amp;S56&amp;T56&amp;U56&amp;V56&amp;W56&amp;X56&amp;Y56&amp;Z56&amp;AA56&amp;AB56&amp;AC56&amp;AD56&amp;AE56&amp;AF56&amp;AG56="",0,IF(C56&amp;D56&amp;E56&amp;F56&amp;G56&amp;H56&amp;I56&amp;J56&amp;K56&amp;L56&amp;M56&amp;N56&amp;O56&amp;P56&amp;Q56&amp;R56&amp;S56&amp;T56&amp;U56&amp;V56&amp;W56&amp;X56&amp;Y56&amp;Z56&amp;AA56&amp;AB56&amp;AC56&amp;AD56&amp;AE56&amp;AF56&amp;AG56="着",COUNTA(C53:AG53)-IFERROR(MATCH("着",C56:AG56,0),0)+COUNTIF(C56:AG56,"着"),IFERROR(MATCH("完",C56:AG56,0),COUNTA(C53:AG53)-IFERROR(MATCH("着",C56:AG56,0),0)+COUNTIF(C56:AG56,"着"))))-COUNTIF(C56:AG56,"夏")-COUNTIF(C56:AG56,"年")-COUNTIF(C56:AG56,"中")-COUNTIF(C56:AG56,"製")</f>
        <v>0</v>
      </c>
      <c r="AJ56" s="10" t="s">
        <v>3</v>
      </c>
      <c r="AK56" s="192" t="str">
        <f>IFERROR(AI57/AI56,"")</f>
        <v/>
      </c>
      <c r="AL56" s="122"/>
    </row>
    <row r="57" spans="1:38" ht="25.15" customHeight="1" x14ac:dyDescent="0.4">
      <c r="A57" s="147"/>
      <c r="B57" s="6" t="s">
        <v>27</v>
      </c>
      <c r="C57" s="101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3"/>
      <c r="AH57" s="48" t="s">
        <v>12</v>
      </c>
      <c r="AI57" s="111">
        <f>COUNTA(C57:AG57)</f>
        <v>0</v>
      </c>
      <c r="AJ57" s="49" t="s">
        <v>3</v>
      </c>
      <c r="AK57" s="192"/>
      <c r="AL57" s="136"/>
    </row>
    <row r="58" spans="1:38" ht="25.15" customHeight="1" x14ac:dyDescent="0.4">
      <c r="A58" s="147"/>
      <c r="B58" s="7" t="s">
        <v>31</v>
      </c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0"/>
      <c r="AH58" s="11" t="s">
        <v>13</v>
      </c>
      <c r="AI58" s="110">
        <f>IF(C58&amp;D58&amp;E58&amp;F58&amp;G58&amp;H58&amp;I58&amp;J58&amp;K58&amp;L58&amp;M58&amp;N58&amp;O58&amp;P58&amp;Q58&amp;R58&amp;S58&amp;T58&amp;U58&amp;V58&amp;W58&amp;X58&amp;Y58&amp;Z58&amp;AA58&amp;AB58&amp;AC58&amp;AD58&amp;AE58&amp;AF58&amp;AG58="",0,IF(C58&amp;D58&amp;E58&amp;F58&amp;G58&amp;H58&amp;I58&amp;J58&amp;K58&amp;L58&amp;M58&amp;N58&amp;O58&amp;P58&amp;Q58&amp;R58&amp;S58&amp;T58&amp;U58&amp;V58&amp;W58&amp;X58&amp;Y58&amp;Z58&amp;AA58&amp;AB58&amp;AC58&amp;AD58&amp;AE58&amp;AF58&amp;AG58="着",COUNTA(C53:AG53)-IFERROR(MATCH("着",C58:AG58,0),0)+COUNTIF(C58:AG58,"着"),IFERROR(MATCH("完",C58:AG58,0),COUNTA(C53:AG53)-IFERROR(MATCH("着",C58:AG58,0),0)+COUNTIF(C58:AG58,"着"))))-COUNTIF(C58:AG58,"夏")-COUNTIF(C58:AG58,"年")-COUNTIF(C58:AG58,"中")-COUNTIF(C58:AG58,"製")</f>
        <v>0</v>
      </c>
      <c r="AJ58" s="12" t="s">
        <v>3</v>
      </c>
      <c r="AK58" s="192" t="str">
        <f>IF(AI59="0","0.0%",IFERROR(AI59/AI58,""))</f>
        <v>0.0%</v>
      </c>
      <c r="AL58" s="191" t="str">
        <f>IF($K$5="月単位の4週8休以上",IFERROR(IF(AI59/AI58&gt;=0.285,"月単位「OK」",IF(AI59/AI58&gt;=0.257,"月単位「OK」",IF(AND(COUNTIF(C58:E58,"着"),COUNT(D59:AG59)&gt;=8),"月単位「OK」",IF(AND(COUNTIF(H58:L58,"着"),COUNT(I59:AG59)&gt;=6),"月単位「OK」",IF(AND(COUNTIF(O58:S58,"着"),COUNT(P59:AG59)&gt;=4),"月単位「OK」",IF(AND(COUNTIF(V58:Z58,"着"),COUNT(W59:AG59)&gt;=2),"月単位「OK」",IF(AND(COUNTIF(AC58:AG58,"着"),COUNT(AC59:AG59)&gt;=0),"月単位「OK」",IF(AND(COUNTIF(C58:E58,"完"),COUNT(C59:E59)&gt;=0),"月単位「OK」",IF(AND(COUNTIF(F58,"完"),COUNT(C59:E59)&gt;=1),"月単位「OK」",IF(AND(COUNTIF(J58:L58,"完"),COUNT(C59:K59)&gt;=2),"月単位「OK」",IF(AND(COUNTIF(M58,"完"),COUNT(C59:L59)&gt;=3),"月単位「OK」",IF(AND(COUNTIF(Q58:S58,"完"),COUNT(C59:R59)&gt;=4),"月単位「OK」",IF(AND(COUNTIF(T58,"完"),COUNT(C59:S59)&gt;=5),"月単位「OK」",IF(AND(COUNTIF(X58:Z58,"完"),COUNT(C59:Y59)&gt;=6),"月単位「OK」",IF(AND(COUNTIF(AA58,"完"),COUNT(C59:Z59)&gt;=7),"月単位「OK」",IF(AND(COUNTIF(AE58:AG58,"完"),COUNT(C59:AF59)&gt;=8),"月単位「OK」","月単位「NG」")))))))))))))))),0),"")</f>
        <v/>
      </c>
    </row>
    <row r="59" spans="1:38" ht="25.15" customHeight="1" x14ac:dyDescent="0.4">
      <c r="A59" s="146"/>
      <c r="B59" s="8" t="s">
        <v>28</v>
      </c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4"/>
      <c r="AH59" s="93" t="s">
        <v>14</v>
      </c>
      <c r="AI59" s="111" t="str">
        <f>IF(COUNTA(C59:AG59)&gt;=1,COUNT(C59:AG59),"0")</f>
        <v>0</v>
      </c>
      <c r="AJ59" s="94" t="s">
        <v>3</v>
      </c>
      <c r="AK59" s="192"/>
      <c r="AL59" s="191"/>
    </row>
    <row r="60" spans="1:38" ht="25.15" customHeight="1" x14ac:dyDescent="0.4">
      <c r="A60" s="145" t="s">
        <v>87</v>
      </c>
      <c r="B60" s="4" t="s">
        <v>24</v>
      </c>
      <c r="C60" s="40">
        <v>1</v>
      </c>
      <c r="D60" s="36">
        <f t="shared" si="4"/>
        <v>2</v>
      </c>
      <c r="E60" s="36">
        <f t="shared" si="4"/>
        <v>3</v>
      </c>
      <c r="F60" s="35">
        <f t="shared" si="4"/>
        <v>4</v>
      </c>
      <c r="G60" s="35">
        <f t="shared" si="4"/>
        <v>5</v>
      </c>
      <c r="H60" s="35">
        <f t="shared" si="4"/>
        <v>6</v>
      </c>
      <c r="I60" s="35">
        <f t="shared" si="4"/>
        <v>7</v>
      </c>
      <c r="J60" s="36">
        <f t="shared" si="4"/>
        <v>8</v>
      </c>
      <c r="K60" s="36">
        <f t="shared" si="4"/>
        <v>9</v>
      </c>
      <c r="L60" s="35">
        <f t="shared" si="4"/>
        <v>10</v>
      </c>
      <c r="M60" s="35">
        <f t="shared" si="4"/>
        <v>11</v>
      </c>
      <c r="N60" s="35">
        <f t="shared" si="4"/>
        <v>12</v>
      </c>
      <c r="O60" s="35">
        <f t="shared" si="4"/>
        <v>13</v>
      </c>
      <c r="P60" s="35">
        <f t="shared" si="4"/>
        <v>14</v>
      </c>
      <c r="Q60" s="36">
        <f t="shared" si="4"/>
        <v>15</v>
      </c>
      <c r="R60" s="36">
        <f t="shared" si="4"/>
        <v>16</v>
      </c>
      <c r="S60" s="35">
        <f t="shared" si="4"/>
        <v>17</v>
      </c>
      <c r="T60" s="35">
        <f t="shared" ref="T60:AF60" si="8">S60+1</f>
        <v>18</v>
      </c>
      <c r="U60" s="35">
        <f t="shared" si="8"/>
        <v>19</v>
      </c>
      <c r="V60" s="35">
        <f t="shared" si="8"/>
        <v>20</v>
      </c>
      <c r="W60" s="35">
        <f t="shared" si="8"/>
        <v>21</v>
      </c>
      <c r="X60" s="36">
        <f t="shared" si="8"/>
        <v>22</v>
      </c>
      <c r="Y60" s="36">
        <f t="shared" si="8"/>
        <v>23</v>
      </c>
      <c r="Z60" s="36">
        <f t="shared" si="8"/>
        <v>24</v>
      </c>
      <c r="AA60" s="35">
        <f t="shared" si="8"/>
        <v>25</v>
      </c>
      <c r="AB60" s="35">
        <f t="shared" si="8"/>
        <v>26</v>
      </c>
      <c r="AC60" s="35">
        <f t="shared" si="8"/>
        <v>27</v>
      </c>
      <c r="AD60" s="35">
        <f t="shared" si="8"/>
        <v>28</v>
      </c>
      <c r="AE60" s="36">
        <f t="shared" si="8"/>
        <v>29</v>
      </c>
      <c r="AF60" s="36">
        <f t="shared" si="8"/>
        <v>30</v>
      </c>
      <c r="AG60" s="37"/>
      <c r="AH60" s="142" t="str">
        <f>A60</f>
        <v>令和7年11月</v>
      </c>
      <c r="AI60" s="142"/>
      <c r="AJ60" s="142"/>
      <c r="AK60" s="142"/>
      <c r="AL60" s="87"/>
    </row>
    <row r="61" spans="1:38" ht="25.15" customHeight="1" x14ac:dyDescent="0.4">
      <c r="A61" s="147"/>
      <c r="B61" s="5" t="s">
        <v>25</v>
      </c>
      <c r="C61" s="23" t="s">
        <v>2</v>
      </c>
      <c r="D61" s="23" t="s">
        <v>3</v>
      </c>
      <c r="E61" s="23" t="s">
        <v>33</v>
      </c>
      <c r="F61" s="28" t="s">
        <v>34</v>
      </c>
      <c r="G61" s="28" t="s">
        <v>35</v>
      </c>
      <c r="H61" s="28" t="s">
        <v>36</v>
      </c>
      <c r="I61" s="28" t="s">
        <v>37</v>
      </c>
      <c r="J61" s="23" t="s">
        <v>38</v>
      </c>
      <c r="K61" s="23" t="s">
        <v>15</v>
      </c>
      <c r="L61" s="28" t="s">
        <v>33</v>
      </c>
      <c r="M61" s="28" t="s">
        <v>34</v>
      </c>
      <c r="N61" s="28" t="s">
        <v>35</v>
      </c>
      <c r="O61" s="28" t="s">
        <v>36</v>
      </c>
      <c r="P61" s="28" t="s">
        <v>37</v>
      </c>
      <c r="Q61" s="23" t="s">
        <v>38</v>
      </c>
      <c r="R61" s="23" t="s">
        <v>15</v>
      </c>
      <c r="S61" s="28" t="s">
        <v>33</v>
      </c>
      <c r="T61" s="28" t="s">
        <v>34</v>
      </c>
      <c r="U61" s="28" t="s">
        <v>35</v>
      </c>
      <c r="V61" s="28" t="s">
        <v>36</v>
      </c>
      <c r="W61" s="28" t="s">
        <v>37</v>
      </c>
      <c r="X61" s="23" t="s">
        <v>38</v>
      </c>
      <c r="Y61" s="23" t="s">
        <v>15</v>
      </c>
      <c r="Z61" s="23" t="s">
        <v>33</v>
      </c>
      <c r="AA61" s="28" t="s">
        <v>34</v>
      </c>
      <c r="AB61" s="28" t="s">
        <v>35</v>
      </c>
      <c r="AC61" s="28" t="s">
        <v>36</v>
      </c>
      <c r="AD61" s="28" t="s">
        <v>37</v>
      </c>
      <c r="AE61" s="23" t="s">
        <v>38</v>
      </c>
      <c r="AF61" s="23" t="s">
        <v>108</v>
      </c>
      <c r="AG61" s="38"/>
      <c r="AH61" s="142"/>
      <c r="AI61" s="142"/>
      <c r="AJ61" s="142"/>
      <c r="AK61" s="142"/>
      <c r="AL61" s="87"/>
    </row>
    <row r="62" spans="1:38" ht="25.15" customHeight="1" x14ac:dyDescent="0.4">
      <c r="A62" s="147"/>
      <c r="B62" s="6" t="s">
        <v>26</v>
      </c>
      <c r="C62" s="39"/>
      <c r="D62" s="31"/>
      <c r="E62" s="24" t="s">
        <v>5</v>
      </c>
      <c r="F62" s="16"/>
      <c r="G62" s="30"/>
      <c r="H62" s="30"/>
      <c r="I62" s="30"/>
      <c r="J62" s="31"/>
      <c r="K62" s="31"/>
      <c r="L62" s="30"/>
      <c r="M62" s="30"/>
      <c r="N62" s="30"/>
      <c r="O62" s="30"/>
      <c r="P62" s="30"/>
      <c r="Q62" s="31"/>
      <c r="R62" s="31"/>
      <c r="S62" s="30"/>
      <c r="T62" s="30"/>
      <c r="U62" s="30"/>
      <c r="V62" s="30"/>
      <c r="W62" s="30"/>
      <c r="X62" s="31"/>
      <c r="Y62" s="24" t="s">
        <v>5</v>
      </c>
      <c r="Z62" s="31"/>
      <c r="AA62" s="30"/>
      <c r="AB62" s="30"/>
      <c r="AC62" s="30"/>
      <c r="AD62" s="30"/>
      <c r="AE62" s="31"/>
      <c r="AF62" s="31"/>
      <c r="AG62" s="33"/>
      <c r="AH62" s="142"/>
      <c r="AI62" s="142"/>
      <c r="AJ62" s="142"/>
      <c r="AK62" s="142"/>
      <c r="AL62" s="87"/>
    </row>
    <row r="63" spans="1:38" ht="25.15" customHeight="1" x14ac:dyDescent="0.4">
      <c r="A63" s="147"/>
      <c r="B63" s="4" t="s">
        <v>30</v>
      </c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4"/>
      <c r="AH63" s="9" t="s">
        <v>11</v>
      </c>
      <c r="AI63" s="110">
        <f>IF(C63&amp;D63&amp;E63&amp;F63&amp;G63&amp;H63&amp;I63&amp;J63&amp;K63&amp;L63&amp;M63&amp;N63&amp;O63&amp;P63&amp;Q63&amp;R63&amp;S63&amp;T63&amp;U63&amp;V63&amp;W63&amp;X63&amp;Y63&amp;Z63&amp;AA63&amp;AB63&amp;AC63&amp;AD63&amp;AE63&amp;AF63&amp;AG63="",0,IF(C63&amp;D63&amp;E63&amp;F63&amp;G63&amp;H63&amp;I63&amp;J63&amp;K63&amp;L63&amp;M63&amp;N63&amp;O63&amp;P63&amp;Q63&amp;R63&amp;S63&amp;T63&amp;U63&amp;V63&amp;W63&amp;X63&amp;Y63&amp;Z63&amp;AA63&amp;AB63&amp;AC63&amp;AD63&amp;AE63&amp;AF63&amp;AG63="着",COUNTA(C60:AG60)-IFERROR(MATCH("着",C63:AG63,0),0)+COUNTIF(C63:AG63,"着"),IFERROR(MATCH("完",C63:AG63,0),COUNTA(C60:AG60)-IFERROR(MATCH("着",C63:AG63,0),0)+COUNTIF(C63:AG63,"着"))))-COUNTIF(C63:AG63,"夏")-COUNTIF(C63:AG63,"年")-COUNTIF(C63:AG63,"中")-COUNTIF(C63:AG63,"製")</f>
        <v>0</v>
      </c>
      <c r="AJ63" s="10" t="s">
        <v>3</v>
      </c>
      <c r="AK63" s="192" t="str">
        <f>IFERROR(AI64/AI63,"")</f>
        <v/>
      </c>
      <c r="AL63" s="122"/>
    </row>
    <row r="64" spans="1:38" ht="25.15" customHeight="1" x14ac:dyDescent="0.4">
      <c r="A64" s="147"/>
      <c r="B64" s="6" t="s">
        <v>27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7"/>
      <c r="AH64" s="48" t="s">
        <v>12</v>
      </c>
      <c r="AI64" s="111">
        <f>COUNTA(C64:AG64)</f>
        <v>0</v>
      </c>
      <c r="AJ64" s="49" t="s">
        <v>3</v>
      </c>
      <c r="AK64" s="192"/>
      <c r="AL64" s="136"/>
    </row>
    <row r="65" spans="1:38" ht="25.15" customHeight="1" x14ac:dyDescent="0.4">
      <c r="A65" s="147"/>
      <c r="B65" s="7" t="s">
        <v>31</v>
      </c>
      <c r="C65" s="98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14"/>
      <c r="AH65" s="11" t="s">
        <v>13</v>
      </c>
      <c r="AI65" s="110">
        <f>IF(C65&amp;D65&amp;E65&amp;F65&amp;G65&amp;H65&amp;I65&amp;J65&amp;K65&amp;L65&amp;M65&amp;N65&amp;O65&amp;P65&amp;Q65&amp;R65&amp;S65&amp;T65&amp;U65&amp;V65&amp;W65&amp;X65&amp;Y65&amp;Z65&amp;AA65&amp;AB65&amp;AC65&amp;AD65&amp;AE65&amp;AF65&amp;AG65="",0,IF(C65&amp;D65&amp;E65&amp;F65&amp;G65&amp;H65&amp;I65&amp;J65&amp;K65&amp;L65&amp;M65&amp;N65&amp;O65&amp;P65&amp;Q65&amp;R65&amp;S65&amp;T65&amp;U65&amp;V65&amp;W65&amp;X65&amp;Y65&amp;Z65&amp;AA65&amp;AB65&amp;AC65&amp;AD65&amp;AE65&amp;AF65&amp;AG65="着",COUNTA(C60:AG60)-IFERROR(MATCH("着",C65:AG65,0),0)+COUNTIF(C65:AG65,"着"),IFERROR(MATCH("完",C65:AG65,0),COUNTA(C60:AG60)-IFERROR(MATCH("着",C65:AG65,0),0)+COUNTIF(C65:AG65,"着"))))-COUNTIF(C65:AG65,"夏")-COUNTIF(C65:AG65,"年")-COUNTIF(C65:AG65,"中")-COUNTIF(C65:AG65,"製")</f>
        <v>0</v>
      </c>
      <c r="AJ65" s="12" t="s">
        <v>3</v>
      </c>
      <c r="AK65" s="192" t="str">
        <f>IF(AI66="0","0.0%",IFERROR(AI66/AI65,""))</f>
        <v>0.0%</v>
      </c>
      <c r="AL65" s="190" t="str">
        <f>IF($K$5="月単位の4週8休以上",IFERROR(IF(AI66/AI65&gt;=0.285,"月単位「OK」","月単位「NG」"),0),"")</f>
        <v/>
      </c>
    </row>
    <row r="66" spans="1:38" ht="25.15" customHeight="1" x14ac:dyDescent="0.4">
      <c r="A66" s="146"/>
      <c r="B66" s="8" t="s">
        <v>28</v>
      </c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25"/>
      <c r="AH66" s="93" t="s">
        <v>14</v>
      </c>
      <c r="AI66" s="111" t="str">
        <f>IF(COUNTA(C66:AG66)&gt;=1,COUNT(C66:AG66),"0")</f>
        <v>0</v>
      </c>
      <c r="AJ66" s="94" t="s">
        <v>3</v>
      </c>
      <c r="AK66" s="192"/>
      <c r="AL66" s="190"/>
    </row>
    <row r="67" spans="1:38" ht="25.15" customHeight="1" x14ac:dyDescent="0.4">
      <c r="A67" s="145" t="s">
        <v>88</v>
      </c>
      <c r="B67" s="4" t="s">
        <v>24</v>
      </c>
      <c r="C67" s="34">
        <v>1</v>
      </c>
      <c r="D67" s="35">
        <f t="shared" si="4"/>
        <v>2</v>
      </c>
      <c r="E67" s="35">
        <f t="shared" si="4"/>
        <v>3</v>
      </c>
      <c r="F67" s="35">
        <f t="shared" si="4"/>
        <v>4</v>
      </c>
      <c r="G67" s="35">
        <f t="shared" si="4"/>
        <v>5</v>
      </c>
      <c r="H67" s="36">
        <f t="shared" si="4"/>
        <v>6</v>
      </c>
      <c r="I67" s="36">
        <f t="shared" si="4"/>
        <v>7</v>
      </c>
      <c r="J67" s="35">
        <f t="shared" si="4"/>
        <v>8</v>
      </c>
      <c r="K67" s="35">
        <f t="shared" si="4"/>
        <v>9</v>
      </c>
      <c r="L67" s="35">
        <f t="shared" si="4"/>
        <v>10</v>
      </c>
      <c r="M67" s="35">
        <f t="shared" si="4"/>
        <v>11</v>
      </c>
      <c r="N67" s="35">
        <f t="shared" si="4"/>
        <v>12</v>
      </c>
      <c r="O67" s="36">
        <f t="shared" si="4"/>
        <v>13</v>
      </c>
      <c r="P67" s="36">
        <f t="shared" si="4"/>
        <v>14</v>
      </c>
      <c r="Q67" s="35">
        <f t="shared" si="4"/>
        <v>15</v>
      </c>
      <c r="R67" s="35">
        <f t="shared" si="4"/>
        <v>16</v>
      </c>
      <c r="S67" s="35">
        <f t="shared" si="4"/>
        <v>17</v>
      </c>
      <c r="T67" s="35">
        <f t="shared" ref="T67:AF67" si="9">S67+1</f>
        <v>18</v>
      </c>
      <c r="U67" s="35">
        <f t="shared" si="9"/>
        <v>19</v>
      </c>
      <c r="V67" s="36">
        <f t="shared" si="9"/>
        <v>20</v>
      </c>
      <c r="W67" s="36">
        <f t="shared" si="9"/>
        <v>21</v>
      </c>
      <c r="X67" s="35">
        <f t="shared" si="9"/>
        <v>22</v>
      </c>
      <c r="Y67" s="35">
        <f t="shared" si="9"/>
        <v>23</v>
      </c>
      <c r="Z67" s="35">
        <f t="shared" si="9"/>
        <v>24</v>
      </c>
      <c r="AA67" s="35">
        <f t="shared" si="9"/>
        <v>25</v>
      </c>
      <c r="AB67" s="35">
        <f t="shared" si="9"/>
        <v>26</v>
      </c>
      <c r="AC67" s="36">
        <f t="shared" si="9"/>
        <v>27</v>
      </c>
      <c r="AD67" s="36">
        <f t="shared" si="9"/>
        <v>28</v>
      </c>
      <c r="AE67" s="35">
        <f t="shared" si="9"/>
        <v>29</v>
      </c>
      <c r="AF67" s="35">
        <f t="shared" si="9"/>
        <v>30</v>
      </c>
      <c r="AG67" s="37">
        <v>31</v>
      </c>
      <c r="AH67" s="142" t="str">
        <f>A67</f>
        <v>令和7年12月</v>
      </c>
      <c r="AI67" s="142"/>
      <c r="AJ67" s="142"/>
      <c r="AK67" s="142"/>
      <c r="AL67" s="87"/>
    </row>
    <row r="68" spans="1:38" ht="25.15" customHeight="1" x14ac:dyDescent="0.4">
      <c r="A68" s="147"/>
      <c r="B68" s="5" t="s">
        <v>25</v>
      </c>
      <c r="C68" s="28" t="s">
        <v>72</v>
      </c>
      <c r="D68" s="28" t="s">
        <v>69</v>
      </c>
      <c r="E68" s="28" t="s">
        <v>35</v>
      </c>
      <c r="F68" s="28" t="s">
        <v>36</v>
      </c>
      <c r="G68" s="28" t="s">
        <v>37</v>
      </c>
      <c r="H68" s="23" t="s">
        <v>38</v>
      </c>
      <c r="I68" s="23" t="s">
        <v>15</v>
      </c>
      <c r="J68" s="28" t="s">
        <v>33</v>
      </c>
      <c r="K68" s="28" t="s">
        <v>34</v>
      </c>
      <c r="L68" s="28" t="s">
        <v>35</v>
      </c>
      <c r="M68" s="28" t="s">
        <v>36</v>
      </c>
      <c r="N68" s="28" t="s">
        <v>37</v>
      </c>
      <c r="O68" s="23" t="s">
        <v>38</v>
      </c>
      <c r="P68" s="23" t="s">
        <v>15</v>
      </c>
      <c r="Q68" s="28" t="s">
        <v>33</v>
      </c>
      <c r="R68" s="28" t="s">
        <v>34</v>
      </c>
      <c r="S68" s="28" t="s">
        <v>35</v>
      </c>
      <c r="T68" s="28" t="s">
        <v>36</v>
      </c>
      <c r="U68" s="28" t="s">
        <v>37</v>
      </c>
      <c r="V68" s="23" t="s">
        <v>38</v>
      </c>
      <c r="W68" s="23" t="s">
        <v>15</v>
      </c>
      <c r="X68" s="28" t="s">
        <v>33</v>
      </c>
      <c r="Y68" s="28" t="s">
        <v>34</v>
      </c>
      <c r="Z68" s="28" t="s">
        <v>35</v>
      </c>
      <c r="AA68" s="28" t="s">
        <v>36</v>
      </c>
      <c r="AB68" s="28" t="s">
        <v>37</v>
      </c>
      <c r="AC68" s="23" t="s">
        <v>38</v>
      </c>
      <c r="AD68" s="23" t="s">
        <v>15</v>
      </c>
      <c r="AE68" s="28" t="s">
        <v>33</v>
      </c>
      <c r="AF68" s="28" t="s">
        <v>34</v>
      </c>
      <c r="AG68" s="28" t="s">
        <v>109</v>
      </c>
      <c r="AH68" s="145"/>
      <c r="AI68" s="145"/>
      <c r="AJ68" s="145"/>
      <c r="AK68" s="145"/>
      <c r="AL68" s="87"/>
    </row>
    <row r="69" spans="1:38" ht="25.15" customHeight="1" x14ac:dyDescent="0.4">
      <c r="A69" s="147"/>
      <c r="B69" s="6" t="s">
        <v>26</v>
      </c>
      <c r="C69" s="29"/>
      <c r="D69" s="30"/>
      <c r="E69" s="30"/>
      <c r="F69" s="30"/>
      <c r="G69" s="30"/>
      <c r="H69" s="31"/>
      <c r="I69" s="31"/>
      <c r="J69" s="30"/>
      <c r="K69" s="30"/>
      <c r="L69" s="30"/>
      <c r="M69" s="30"/>
      <c r="N69" s="30"/>
      <c r="O69" s="31"/>
      <c r="P69" s="31"/>
      <c r="Q69" s="30"/>
      <c r="R69" s="30"/>
      <c r="S69" s="30"/>
      <c r="T69" s="30"/>
      <c r="U69" s="30"/>
      <c r="V69" s="31"/>
      <c r="W69" s="31"/>
      <c r="X69" s="30"/>
      <c r="Y69" s="30"/>
      <c r="Z69" s="30"/>
      <c r="AA69" s="30"/>
      <c r="AB69" s="30"/>
      <c r="AC69" s="31"/>
      <c r="AD69" s="31"/>
      <c r="AE69" s="30"/>
      <c r="AF69" s="30"/>
      <c r="AG69" s="33"/>
      <c r="AH69" s="146" t="s">
        <v>57</v>
      </c>
      <c r="AI69" s="146"/>
      <c r="AJ69" s="146"/>
      <c r="AK69" s="146"/>
      <c r="AL69" s="87"/>
    </row>
    <row r="70" spans="1:38" ht="25.15" customHeight="1" x14ac:dyDescent="0.4">
      <c r="A70" s="147"/>
      <c r="B70" s="4" t="s">
        <v>30</v>
      </c>
      <c r="C70" s="98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100"/>
      <c r="AH70" s="9" t="s">
        <v>11</v>
      </c>
      <c r="AI70" s="110">
        <f>IF(C70&amp;D70&amp;E70&amp;F70&amp;G70&amp;H70&amp;I70&amp;J70&amp;K70&amp;L70&amp;M70&amp;N70&amp;O70&amp;P70&amp;Q70&amp;R70&amp;S70&amp;T70&amp;U70&amp;V70&amp;W70&amp;X70&amp;Y70&amp;Z70&amp;AA70&amp;AB70&amp;AC70&amp;AD70&amp;AE70&amp;AF70&amp;AG70="",0,IF(C70&amp;D70&amp;E70&amp;F70&amp;G70&amp;H70&amp;I70&amp;J70&amp;K70&amp;L70&amp;M70&amp;N70&amp;O70&amp;P70&amp;Q70&amp;R70&amp;S70&amp;T70&amp;U70&amp;V70&amp;W70&amp;X70&amp;Y70&amp;Z70&amp;AA70&amp;AB70&amp;AC70&amp;AD70&amp;AE70&amp;AF70&amp;AG70="着",COUNTA(C67:AG67)-IFERROR(MATCH("着",C70:AG70,0),0)+COUNTIF(C70:AG70,"着"),IFERROR(MATCH("完",C70:AG70,0),COUNTA(C67:AG67)-IFERROR(MATCH("着",C70:AG70,0),0)+COUNTIF(C70:AG70,"着"))))-COUNTIF(C70:AG70,"夏")-COUNTIF(C70:AG70,"年")-COUNTIF(C70:AG70,"中")-COUNTIF(C70:AG70,"製")</f>
        <v>0</v>
      </c>
      <c r="AJ70" s="10" t="s">
        <v>3</v>
      </c>
      <c r="AK70" s="192" t="str">
        <f>IFERROR(AI71/AI70,"")</f>
        <v/>
      </c>
      <c r="AL70" s="122"/>
    </row>
    <row r="71" spans="1:38" ht="25.15" customHeight="1" x14ac:dyDescent="0.4">
      <c r="A71" s="147"/>
      <c r="B71" s="6" t="s">
        <v>27</v>
      </c>
      <c r="C71" s="101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3"/>
      <c r="AH71" s="48" t="s">
        <v>12</v>
      </c>
      <c r="AI71" s="111">
        <f>COUNTA(C71:AG71)</f>
        <v>0</v>
      </c>
      <c r="AJ71" s="49" t="s">
        <v>3</v>
      </c>
      <c r="AK71" s="192"/>
      <c r="AL71" s="137"/>
    </row>
    <row r="72" spans="1:38" ht="25.15" customHeight="1" x14ac:dyDescent="0.4">
      <c r="A72" s="147"/>
      <c r="B72" s="7" t="s">
        <v>31</v>
      </c>
      <c r="C72" s="98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100"/>
      <c r="AH72" s="11" t="s">
        <v>13</v>
      </c>
      <c r="AI72" s="110">
        <f>IF(C72&amp;D72&amp;E72&amp;F72&amp;G72&amp;H72&amp;I72&amp;J72&amp;K72&amp;L72&amp;M72&amp;N72&amp;O72&amp;P72&amp;Q72&amp;R72&amp;S72&amp;T72&amp;U72&amp;V72&amp;W72&amp;X72&amp;Y72&amp;Z72&amp;AA72&amp;AB72&amp;AC72&amp;AD72&amp;AE72&amp;AF72&amp;AG72="",0,IF(C72&amp;D72&amp;E72&amp;F72&amp;G72&amp;H72&amp;I72&amp;J72&amp;K72&amp;L72&amp;M72&amp;N72&amp;O72&amp;P72&amp;Q72&amp;R72&amp;S72&amp;T72&amp;U72&amp;V72&amp;W72&amp;X72&amp;Y72&amp;Z72&amp;AA72&amp;AB72&amp;AC72&amp;AD72&amp;AE72&amp;AF72&amp;AG72="着",COUNTA(C67:AG67)-IFERROR(MATCH("着",C72:AG72,0),0)+COUNTIF(C72:AG72,"着"),IFERROR(MATCH("完",C72:AG72,0),COUNTA(C67:AG67)-IFERROR(MATCH("着",C72:AG72,0),0)+COUNTIF(C72:AG72,"着"))))-COUNTIF(C72:AG72,"夏")-COUNTIF(C72:AG72,"年")-COUNTIF(C72:AG72,"中")-COUNTIF(C72:AG72,"製")</f>
        <v>0</v>
      </c>
      <c r="AJ72" s="12" t="s">
        <v>3</v>
      </c>
      <c r="AK72" s="192" t="str">
        <f>IF(AI73="0","0.0%",IFERROR(AI73/AI72,""))</f>
        <v>0.0%</v>
      </c>
      <c r="AL72" s="191" t="str">
        <f>IF($K$5="月単位の4週8休以上",IFERROR(IF(AI73/AI72&gt;=0.285,"月単位「OK」",IF(AND(G72&lt;&gt;"着",H72&lt;&gt;"着",O72&lt;&gt;"着",AI73/AI72&gt;=0.257),"月単位「OK」",IF(AND(COUNTIF(C72:E72,"着"),COUNT(D73:AG73)&gt;=8),"月単位「OK」",IF(AND(COUNTIF(J72:L72,"着"),COUNT(K73:AG73)&gt;=6),"月単位「OK」",IF(AND(COUNTIF(Q72:S72,"着"),COUNT(R73:AG73)&gt;=4),"月単位「OK」",IF(AND(COUNTIF(X72:Z72,"着"),COUNT(Y73:AG73)&gt;=2),"月単位「OK」",IF(AND(COUNTIF(AE72:AG72,"着"),COUNT(AE73:AG73)&gt;=0),"月単位「OK」",IF(AND(COUNTIF(C72:G72,"完"),COUNT(C73:G73)&gt;=0),"月単位「OK」",IF(AND(COUNTIF(H72,"完"),COUNT(C73:G73)&gt;=1),"月単位「OK」",IF(AND(COUNTIF(J72:N72,"完"),COUNT(C73:M73)&gt;=2),"月単位「OK」",IF(AND(COUNTIF(O72,"完"),COUNT(C73:N73)&gt;=3),"月単位「OK」",IF(AND(COUNTIF(Q72:U72,"完"),COUNT(C73:T73)&gt;=4),"月単位「OK」",IF(AND(COUNTIF(V72,"完"),COUNT(C73:U73)&gt;=5),"月単位「OK」",IF(AND(COUNTIF(X72:AB72,"完"),COUNT(C73:AA73)&gt;=6),"月単位「OK」",IF(AND(COUNTIF(AC72,"完"),COUNT(C73:AB73)&gt;=7),"月単位「OK」",IF(AND(COUNTIF(AE72:AG72,"完"),COUNT(C73:AF73)&gt;=8),"月単位「OK」","月単位「NG」")))))))))))))))),0),"")</f>
        <v/>
      </c>
    </row>
    <row r="73" spans="1:38" ht="25.15" customHeight="1" x14ac:dyDescent="0.4">
      <c r="A73" s="146"/>
      <c r="B73" s="8" t="s">
        <v>28</v>
      </c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4"/>
      <c r="AH73" s="93" t="s">
        <v>14</v>
      </c>
      <c r="AI73" s="111" t="str">
        <f>IF(COUNTA(C73:AG73)&gt;=1,COUNT(C73:AG73),"0")</f>
        <v>0</v>
      </c>
      <c r="AJ73" s="94" t="s">
        <v>3</v>
      </c>
      <c r="AK73" s="192"/>
      <c r="AL73" s="191"/>
    </row>
    <row r="74" spans="1:38" ht="25.15" customHeight="1" x14ac:dyDescent="0.4">
      <c r="A74" s="145" t="s">
        <v>89</v>
      </c>
      <c r="B74" s="4" t="s">
        <v>24</v>
      </c>
      <c r="C74" s="40">
        <v>1</v>
      </c>
      <c r="D74" s="35">
        <f t="shared" si="4"/>
        <v>2</v>
      </c>
      <c r="E74" s="36">
        <f t="shared" si="4"/>
        <v>3</v>
      </c>
      <c r="F74" s="36">
        <f t="shared" si="4"/>
        <v>4</v>
      </c>
      <c r="G74" s="35">
        <f t="shared" si="4"/>
        <v>5</v>
      </c>
      <c r="H74" s="35">
        <f t="shared" si="4"/>
        <v>6</v>
      </c>
      <c r="I74" s="35">
        <f t="shared" si="4"/>
        <v>7</v>
      </c>
      <c r="J74" s="35">
        <f t="shared" si="4"/>
        <v>8</v>
      </c>
      <c r="K74" s="35">
        <f t="shared" si="4"/>
        <v>9</v>
      </c>
      <c r="L74" s="36">
        <f t="shared" si="4"/>
        <v>10</v>
      </c>
      <c r="M74" s="36">
        <f t="shared" si="4"/>
        <v>11</v>
      </c>
      <c r="N74" s="36">
        <f t="shared" si="4"/>
        <v>12</v>
      </c>
      <c r="O74" s="35">
        <f t="shared" si="4"/>
        <v>13</v>
      </c>
      <c r="P74" s="35">
        <f t="shared" si="4"/>
        <v>14</v>
      </c>
      <c r="Q74" s="35">
        <f t="shared" si="4"/>
        <v>15</v>
      </c>
      <c r="R74" s="35">
        <f t="shared" si="4"/>
        <v>16</v>
      </c>
      <c r="S74" s="36">
        <f t="shared" si="4"/>
        <v>17</v>
      </c>
      <c r="T74" s="36">
        <f t="shared" ref="T74:AF74" si="10">S74+1</f>
        <v>18</v>
      </c>
      <c r="U74" s="35">
        <f t="shared" si="10"/>
        <v>19</v>
      </c>
      <c r="V74" s="35">
        <f t="shared" si="10"/>
        <v>20</v>
      </c>
      <c r="W74" s="35">
        <f t="shared" si="10"/>
        <v>21</v>
      </c>
      <c r="X74" s="35">
        <f t="shared" si="10"/>
        <v>22</v>
      </c>
      <c r="Y74" s="35">
        <f t="shared" si="10"/>
        <v>23</v>
      </c>
      <c r="Z74" s="36">
        <f t="shared" si="10"/>
        <v>24</v>
      </c>
      <c r="AA74" s="36">
        <f t="shared" si="10"/>
        <v>25</v>
      </c>
      <c r="AB74" s="35">
        <f t="shared" si="10"/>
        <v>26</v>
      </c>
      <c r="AC74" s="35">
        <f t="shared" si="10"/>
        <v>27</v>
      </c>
      <c r="AD74" s="35">
        <f t="shared" si="10"/>
        <v>28</v>
      </c>
      <c r="AE74" s="35">
        <f t="shared" si="10"/>
        <v>29</v>
      </c>
      <c r="AF74" s="35">
        <f t="shared" si="10"/>
        <v>30</v>
      </c>
      <c r="AG74" s="92">
        <v>31</v>
      </c>
      <c r="AH74" s="142" t="str">
        <f>A74</f>
        <v>令和8年1月</v>
      </c>
      <c r="AI74" s="142"/>
      <c r="AJ74" s="142"/>
      <c r="AK74" s="142"/>
      <c r="AL74" s="87"/>
    </row>
    <row r="75" spans="1:38" ht="25.15" customHeight="1" x14ac:dyDescent="0.4">
      <c r="A75" s="147"/>
      <c r="B75" s="5" t="s">
        <v>25</v>
      </c>
      <c r="C75" s="23" t="s">
        <v>0</v>
      </c>
      <c r="D75" s="28" t="s">
        <v>1</v>
      </c>
      <c r="E75" s="23" t="s">
        <v>38</v>
      </c>
      <c r="F75" s="23" t="s">
        <v>15</v>
      </c>
      <c r="G75" s="28" t="s">
        <v>33</v>
      </c>
      <c r="H75" s="28" t="s">
        <v>34</v>
      </c>
      <c r="I75" s="28" t="s">
        <v>35</v>
      </c>
      <c r="J75" s="28" t="s">
        <v>36</v>
      </c>
      <c r="K75" s="28" t="s">
        <v>37</v>
      </c>
      <c r="L75" s="23" t="s">
        <v>38</v>
      </c>
      <c r="M75" s="23" t="s">
        <v>15</v>
      </c>
      <c r="N75" s="23" t="s">
        <v>33</v>
      </c>
      <c r="O75" s="28" t="s">
        <v>34</v>
      </c>
      <c r="P75" s="28" t="s">
        <v>35</v>
      </c>
      <c r="Q75" s="28" t="s">
        <v>36</v>
      </c>
      <c r="R75" s="28" t="s">
        <v>37</v>
      </c>
      <c r="S75" s="23" t="s">
        <v>38</v>
      </c>
      <c r="T75" s="23" t="s">
        <v>15</v>
      </c>
      <c r="U75" s="28" t="s">
        <v>33</v>
      </c>
      <c r="V75" s="28" t="s">
        <v>34</v>
      </c>
      <c r="W75" s="28" t="s">
        <v>35</v>
      </c>
      <c r="X75" s="28" t="s">
        <v>36</v>
      </c>
      <c r="Y75" s="28" t="s">
        <v>37</v>
      </c>
      <c r="Z75" s="23" t="s">
        <v>38</v>
      </c>
      <c r="AA75" s="23" t="s">
        <v>15</v>
      </c>
      <c r="AB75" s="28" t="s">
        <v>33</v>
      </c>
      <c r="AC75" s="28" t="s">
        <v>34</v>
      </c>
      <c r="AD75" s="28" t="s">
        <v>35</v>
      </c>
      <c r="AE75" s="28" t="s">
        <v>36</v>
      </c>
      <c r="AF75" s="28" t="s">
        <v>37</v>
      </c>
      <c r="AG75" s="23" t="s">
        <v>68</v>
      </c>
      <c r="AH75" s="145"/>
      <c r="AI75" s="145"/>
      <c r="AJ75" s="145"/>
      <c r="AK75" s="145"/>
      <c r="AL75" s="87"/>
    </row>
    <row r="76" spans="1:38" ht="25.15" customHeight="1" x14ac:dyDescent="0.4">
      <c r="A76" s="147"/>
      <c r="B76" s="6" t="s">
        <v>26</v>
      </c>
      <c r="C76" s="24" t="s">
        <v>5</v>
      </c>
      <c r="D76" s="16"/>
      <c r="E76" s="31"/>
      <c r="F76" s="31"/>
      <c r="G76" s="30"/>
      <c r="H76" s="30"/>
      <c r="I76" s="30"/>
      <c r="J76" s="30"/>
      <c r="K76" s="16"/>
      <c r="L76" s="24"/>
      <c r="M76" s="31"/>
      <c r="N76" s="24" t="s">
        <v>5</v>
      </c>
      <c r="O76" s="16"/>
      <c r="P76" s="30"/>
      <c r="Q76" s="30"/>
      <c r="R76" s="30"/>
      <c r="S76" s="31"/>
      <c r="T76" s="31"/>
      <c r="U76" s="30"/>
      <c r="V76" s="30"/>
      <c r="W76" s="30"/>
      <c r="X76" s="30"/>
      <c r="Y76" s="30"/>
      <c r="Z76" s="31"/>
      <c r="AA76" s="31"/>
      <c r="AB76" s="30"/>
      <c r="AC76" s="30"/>
      <c r="AD76" s="30"/>
      <c r="AE76" s="30"/>
      <c r="AF76" s="30"/>
      <c r="AG76" s="32"/>
      <c r="AH76" s="146" t="s">
        <v>57</v>
      </c>
      <c r="AI76" s="146"/>
      <c r="AJ76" s="146"/>
      <c r="AK76" s="146"/>
      <c r="AL76" s="87"/>
    </row>
    <row r="77" spans="1:38" ht="25.15" customHeight="1" x14ac:dyDescent="0.4">
      <c r="A77" s="147"/>
      <c r="B77" s="4" t="s">
        <v>30</v>
      </c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100"/>
      <c r="AH77" s="9" t="s">
        <v>11</v>
      </c>
      <c r="AI77" s="110">
        <f>IF(C77&amp;D77&amp;E77&amp;F77&amp;G77&amp;H77&amp;I77&amp;J77&amp;K77&amp;L77&amp;M77&amp;N77&amp;O77&amp;P77&amp;Q77&amp;R77&amp;S77&amp;T77&amp;U77&amp;V77&amp;W77&amp;X77&amp;Y77&amp;Z77&amp;AA77&amp;AB77&amp;AC77&amp;AD77&amp;AE77&amp;AF77&amp;AG77="",0,IF(C77&amp;D77&amp;E77&amp;F77&amp;G77&amp;H77&amp;I77&amp;J77&amp;K77&amp;L77&amp;M77&amp;N77&amp;O77&amp;P77&amp;Q77&amp;R77&amp;S77&amp;T77&amp;U77&amp;V77&amp;W77&amp;X77&amp;Y77&amp;Z77&amp;AA77&amp;AB77&amp;AC77&amp;AD77&amp;AE77&amp;AF77&amp;AG77="着",COUNTA(C74:AG74)-IFERROR(MATCH("着",C77:AG77,0),0)+COUNTIF(C77:AG77,"着"),IFERROR(MATCH("完",C77:AG77,0),COUNTA(C74:AG74)-IFERROR(MATCH("着",C77:AG77,0),0)+COUNTIF(C77:AG77,"着"))))-COUNTIF(C77:AG77,"夏")-COUNTIF(C77:AG77,"年")-COUNTIF(C77:AG77,"中")-COUNTIF(C77:AG77,"製")</f>
        <v>0</v>
      </c>
      <c r="AJ77" s="10" t="s">
        <v>3</v>
      </c>
      <c r="AK77" s="192" t="str">
        <f>IFERROR(AI78/AI77,"")</f>
        <v/>
      </c>
      <c r="AL77" s="122"/>
    </row>
    <row r="78" spans="1:38" ht="25.15" customHeight="1" x14ac:dyDescent="0.4">
      <c r="A78" s="147"/>
      <c r="B78" s="6" t="s">
        <v>27</v>
      </c>
      <c r="C78" s="101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3"/>
      <c r="AH78" s="48" t="s">
        <v>12</v>
      </c>
      <c r="AI78" s="111">
        <f>COUNTA(C78:AG78)</f>
        <v>0</v>
      </c>
      <c r="AJ78" s="49" t="s">
        <v>3</v>
      </c>
      <c r="AK78" s="192"/>
      <c r="AL78" s="136"/>
    </row>
    <row r="79" spans="1:38" ht="25.15" customHeight="1" x14ac:dyDescent="0.4">
      <c r="A79" s="147"/>
      <c r="B79" s="7" t="s">
        <v>31</v>
      </c>
      <c r="C79" s="98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  <c r="AH79" s="11" t="s">
        <v>13</v>
      </c>
      <c r="AI79" s="110">
        <f>IF(C79&amp;D79&amp;E79&amp;F79&amp;G79&amp;H79&amp;I79&amp;J79&amp;K79&amp;L79&amp;M79&amp;N79&amp;O79&amp;P79&amp;Q79&amp;R79&amp;S79&amp;T79&amp;U79&amp;V79&amp;W79&amp;X79&amp;Y79&amp;Z79&amp;AA79&amp;AB79&amp;AC79&amp;AD79&amp;AE79&amp;AF79&amp;AG79="",0,IF(C79&amp;D79&amp;E79&amp;F79&amp;G79&amp;H79&amp;I79&amp;J79&amp;K79&amp;L79&amp;M79&amp;N79&amp;O79&amp;P79&amp;Q79&amp;R79&amp;S79&amp;T79&amp;U79&amp;V79&amp;W79&amp;X79&amp;Y79&amp;Z79&amp;AA79&amp;AB79&amp;AC79&amp;AD79&amp;AE79&amp;AF79&amp;AG79="着",COUNTA(C74:AG74)-IFERROR(MATCH("着",C79:AG79,0),0)+COUNTIF(C79:AG79,"着"),IFERROR(MATCH("完",C79:AG79,0),COUNTA(C74:AG74)-IFERROR(MATCH("着",C79:AG79,0),0)+COUNTIF(C79:AG79,"着"))))-COUNTIF(C79:AG79,"夏")-COUNTIF(C79:AG79,"年")-COUNTIF(C79:AG79,"中")-COUNTIF(C79:AG79,"製")</f>
        <v>0</v>
      </c>
      <c r="AJ79" s="12" t="s">
        <v>3</v>
      </c>
      <c r="AK79" s="192" t="str">
        <f>IF(AI80="0","0.0%",IFERROR(AI80/AI79,""))</f>
        <v>0.0%</v>
      </c>
      <c r="AL79" s="191" t="str">
        <f>IF($K$5="月単位の4週8休以上",IFERROR(IF(AI80/AI79&gt;=0.285,"月単位「OK」",IF(AND(COUNTIF(G79:I79,"着"),COUNT(H80:AG80)&gt;=7),"月単位「OK」",IF(AND(COUNTIF(N79:P79,"着"),COUNT(O80:AG80)&gt;=5),"月単位「OK」",IF(AND(COUNTIF(U79:W79,"着"),COUNT(V80:AG80)&gt;=3),"月単位「OK」",IF(AND(COUNTIF(AB79:AD79,"着"),COUNT(AC80:AG80)&gt;=1),"月単位「OK」",IF(AND(COUNTIF(C79:D79,"完"),COUNT(C80:D80)&gt;=0),"月単位「OK」",IF(AND(COUNTIF(J79:K79,"完"),COUNT(C80:J80)&gt;=2),"月単位「OK」",IF(AND(COUNTIF(Q79:R79,"完"),COUNT(C80:Q80)&gt;=4),"月単位「OK」",IF(AND(COUNTIF(X79:Y79,"完"),COUNT(C80:X80)&gt;=6),"月単位「OK」",IF(AND(COUNTIF(AE79:AF79,"完"),COUNT(C80:AE80)&gt;=8),"月単位「OK」",IF(AND(C79="年",D79="年",E79="年",F79="年",COUNTIF(G79:K79,"完"),COUNT(C80:J80)&gt;=0),"月単位「OK」",IF(AND(C79="年",D79="年",E79="年",F79="年",COUNTIF(L79,"完"),COUNT(C80:K80)&gt;=1),"月単位「OK」",IF(AND(C79="年",D79="年",E79="年",F79="年",COUNTIF(N79:R79,"完"),COUNT(C80:Q80)&gt;=2),"月単位「OK」",IF(AND(C79="年",D79="年",E79="年",F79="年",COUNTIF(S79,"完"),COUNT(C80:R80)&gt;=3),"月単位「OK」",IF(AND(C79="年",D79="年",E79="年",F79="年",COUNTIF(U79:Y79,"完"),COUNT(C80:X80)&gt;=4),"月単位「OK」",IF(AND(C79="年",D79="年",E79="年",F79="年",COUNTIF(Z79,"完"),COUNT(C80:Y80)&gt;=5),"月単位「OK」",IF(AND(C79="年",D79="年",E79="年",F79="年",COUNTIF(AB79:AF79,"完"),COUNT(C80:AE80)&gt;=6),"月単位「OK」",IF(AND(C79="年",D79="年",E79="年",F79="年",COUNTIF(AG79,"完"),COUNT(C80:AF80)&gt;=7),"月単位「OK」","月単位「NG」")))))))))))))))))),0),"")</f>
        <v/>
      </c>
    </row>
    <row r="80" spans="1:38" ht="25.15" customHeight="1" x14ac:dyDescent="0.4">
      <c r="A80" s="146"/>
      <c r="B80" s="8" t="s">
        <v>28</v>
      </c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4"/>
      <c r="AH80" s="93" t="s">
        <v>14</v>
      </c>
      <c r="AI80" s="111" t="str">
        <f>IF(COUNTA(C80:AG80)&gt;=1,COUNT(C80:AG80),"0")</f>
        <v>0</v>
      </c>
      <c r="AJ80" s="94" t="s">
        <v>3</v>
      </c>
      <c r="AK80" s="192"/>
      <c r="AL80" s="191"/>
    </row>
    <row r="81" spans="1:38" ht="25.15" customHeight="1" x14ac:dyDescent="0.4">
      <c r="A81" s="145" t="s">
        <v>90</v>
      </c>
      <c r="B81" s="4" t="s">
        <v>24</v>
      </c>
      <c r="C81" s="40">
        <v>1</v>
      </c>
      <c r="D81" s="35">
        <f t="shared" si="4"/>
        <v>2</v>
      </c>
      <c r="E81" s="35">
        <f t="shared" si="4"/>
        <v>3</v>
      </c>
      <c r="F81" s="35">
        <f t="shared" si="4"/>
        <v>4</v>
      </c>
      <c r="G81" s="35">
        <f t="shared" si="4"/>
        <v>5</v>
      </c>
      <c r="H81" s="35">
        <f t="shared" si="4"/>
        <v>6</v>
      </c>
      <c r="I81" s="36">
        <f t="shared" si="4"/>
        <v>7</v>
      </c>
      <c r="J81" s="36">
        <f t="shared" si="4"/>
        <v>8</v>
      </c>
      <c r="K81" s="35">
        <f t="shared" si="4"/>
        <v>9</v>
      </c>
      <c r="L81" s="35">
        <f t="shared" si="4"/>
        <v>10</v>
      </c>
      <c r="M81" s="36">
        <f t="shared" si="4"/>
        <v>11</v>
      </c>
      <c r="N81" s="35">
        <f t="shared" si="4"/>
        <v>12</v>
      </c>
      <c r="O81" s="35">
        <f t="shared" si="4"/>
        <v>13</v>
      </c>
      <c r="P81" s="36">
        <f t="shared" si="4"/>
        <v>14</v>
      </c>
      <c r="Q81" s="36">
        <f t="shared" si="4"/>
        <v>15</v>
      </c>
      <c r="R81" s="35">
        <f t="shared" si="4"/>
        <v>16</v>
      </c>
      <c r="S81" s="35">
        <f t="shared" si="4"/>
        <v>17</v>
      </c>
      <c r="T81" s="35">
        <f t="shared" ref="T81:AD81" si="11">S81+1</f>
        <v>18</v>
      </c>
      <c r="U81" s="35">
        <f t="shared" si="11"/>
        <v>19</v>
      </c>
      <c r="V81" s="35">
        <f t="shared" si="11"/>
        <v>20</v>
      </c>
      <c r="W81" s="36">
        <f t="shared" si="11"/>
        <v>21</v>
      </c>
      <c r="X81" s="36">
        <f t="shared" si="11"/>
        <v>22</v>
      </c>
      <c r="Y81" s="36">
        <f t="shared" si="11"/>
        <v>23</v>
      </c>
      <c r="Z81" s="35">
        <f t="shared" si="11"/>
        <v>24</v>
      </c>
      <c r="AA81" s="35">
        <f t="shared" si="11"/>
        <v>25</v>
      </c>
      <c r="AB81" s="35">
        <f t="shared" si="11"/>
        <v>26</v>
      </c>
      <c r="AC81" s="35">
        <f t="shared" si="11"/>
        <v>27</v>
      </c>
      <c r="AD81" s="36">
        <f t="shared" si="11"/>
        <v>28</v>
      </c>
      <c r="AE81" s="35"/>
      <c r="AF81" s="35"/>
      <c r="AG81" s="37"/>
      <c r="AH81" s="142" t="str">
        <f>A81</f>
        <v>令和8年2月</v>
      </c>
      <c r="AI81" s="142"/>
      <c r="AJ81" s="142"/>
      <c r="AK81" s="142"/>
      <c r="AL81" s="87"/>
    </row>
    <row r="82" spans="1:38" ht="25.15" customHeight="1" x14ac:dyDescent="0.4">
      <c r="A82" s="147"/>
      <c r="B82" s="5" t="s">
        <v>25</v>
      </c>
      <c r="C82" s="23" t="s">
        <v>71</v>
      </c>
      <c r="D82" s="28" t="s">
        <v>72</v>
      </c>
      <c r="E82" s="28" t="s">
        <v>34</v>
      </c>
      <c r="F82" s="28" t="s">
        <v>35</v>
      </c>
      <c r="G82" s="28" t="s">
        <v>36</v>
      </c>
      <c r="H82" s="28" t="s">
        <v>37</v>
      </c>
      <c r="I82" s="23" t="s">
        <v>38</v>
      </c>
      <c r="J82" s="23" t="s">
        <v>15</v>
      </c>
      <c r="K82" s="28" t="s">
        <v>33</v>
      </c>
      <c r="L82" s="28" t="s">
        <v>34</v>
      </c>
      <c r="M82" s="23" t="s">
        <v>35</v>
      </c>
      <c r="N82" s="28" t="s">
        <v>36</v>
      </c>
      <c r="O82" s="28" t="s">
        <v>37</v>
      </c>
      <c r="P82" s="23" t="s">
        <v>38</v>
      </c>
      <c r="Q82" s="23" t="s">
        <v>15</v>
      </c>
      <c r="R82" s="28" t="s">
        <v>33</v>
      </c>
      <c r="S82" s="28" t="s">
        <v>34</v>
      </c>
      <c r="T82" s="28" t="s">
        <v>35</v>
      </c>
      <c r="U82" s="28" t="s">
        <v>36</v>
      </c>
      <c r="V82" s="28" t="s">
        <v>37</v>
      </c>
      <c r="W82" s="23" t="s">
        <v>38</v>
      </c>
      <c r="X82" s="23" t="s">
        <v>15</v>
      </c>
      <c r="Y82" s="23" t="s">
        <v>33</v>
      </c>
      <c r="Z82" s="28" t="s">
        <v>34</v>
      </c>
      <c r="AA82" s="28" t="s">
        <v>35</v>
      </c>
      <c r="AB82" s="28" t="s">
        <v>36</v>
      </c>
      <c r="AC82" s="28" t="s">
        <v>37</v>
      </c>
      <c r="AD82" s="23" t="s">
        <v>110</v>
      </c>
      <c r="AE82" s="28"/>
      <c r="AF82" s="28"/>
      <c r="AG82" s="38"/>
      <c r="AH82" s="142"/>
      <c r="AI82" s="142"/>
      <c r="AJ82" s="142"/>
      <c r="AK82" s="142"/>
      <c r="AL82" s="87"/>
    </row>
    <row r="83" spans="1:38" ht="25.15" customHeight="1" x14ac:dyDescent="0.4">
      <c r="A83" s="147"/>
      <c r="B83" s="6" t="s">
        <v>26</v>
      </c>
      <c r="C83" s="39"/>
      <c r="D83" s="30"/>
      <c r="E83" s="30"/>
      <c r="F83" s="30"/>
      <c r="G83" s="30"/>
      <c r="H83" s="30"/>
      <c r="I83" s="31"/>
      <c r="J83" s="31"/>
      <c r="K83" s="30"/>
      <c r="L83" s="30"/>
      <c r="M83" s="24" t="s">
        <v>5</v>
      </c>
      <c r="N83" s="30"/>
      <c r="O83" s="30"/>
      <c r="P83" s="31"/>
      <c r="Q83" s="31"/>
      <c r="R83" s="30"/>
      <c r="S83" s="30"/>
      <c r="T83" s="30"/>
      <c r="U83" s="30"/>
      <c r="V83" s="30"/>
      <c r="W83" s="31"/>
      <c r="X83" s="31"/>
      <c r="Y83" s="24" t="s">
        <v>5</v>
      </c>
      <c r="Z83" s="16"/>
      <c r="AA83" s="30"/>
      <c r="AB83" s="30"/>
      <c r="AC83" s="30"/>
      <c r="AD83" s="31"/>
      <c r="AE83" s="30"/>
      <c r="AF83" s="30"/>
      <c r="AG83" s="33"/>
      <c r="AH83" s="142"/>
      <c r="AI83" s="142"/>
      <c r="AJ83" s="142"/>
      <c r="AK83" s="142"/>
      <c r="AL83" s="87"/>
    </row>
    <row r="84" spans="1:38" ht="25.15" customHeight="1" x14ac:dyDescent="0.4">
      <c r="A84" s="147"/>
      <c r="B84" s="4" t="s">
        <v>30</v>
      </c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13"/>
      <c r="AF84" s="13"/>
      <c r="AG84" s="14"/>
      <c r="AH84" s="9" t="s">
        <v>11</v>
      </c>
      <c r="AI84" s="110">
        <f>IF(C84&amp;D84&amp;E84&amp;F84&amp;G84&amp;H84&amp;I84&amp;J84&amp;K84&amp;L84&amp;M84&amp;N84&amp;O84&amp;P84&amp;Q84&amp;R84&amp;S84&amp;T84&amp;U84&amp;V84&amp;W84&amp;X84&amp;Y84&amp;Z84&amp;AA84&amp;AB84&amp;AC84&amp;AD84&amp;AE84&amp;AF84&amp;AG84="",0,IF(C84&amp;D84&amp;E84&amp;F84&amp;G84&amp;H84&amp;I84&amp;J84&amp;K84&amp;L84&amp;M84&amp;N84&amp;O84&amp;P84&amp;Q84&amp;R84&amp;S84&amp;T84&amp;U84&amp;V84&amp;W84&amp;X84&amp;Y84&amp;Z84&amp;AA84&amp;AB84&amp;AC84&amp;AD84&amp;AE84&amp;AF84&amp;AG84="着",COUNTA(C81:AG81)-IFERROR(MATCH("着",C84:AG84,0),0)+COUNTIF(C84:AG84,"着"),IFERROR(MATCH("完",C84:AG84,0),COUNTA(C81:AG81)-IFERROR(MATCH("着",C84:AG84,0),0)+COUNTIF(C84:AG84,"着"))))-COUNTIF(C84:AG84,"夏")-COUNTIF(C84:AG84,"年")-COUNTIF(C84:AG84,"中")-COUNTIF(C84:AG84,"製")</f>
        <v>0</v>
      </c>
      <c r="AJ84" s="10" t="s">
        <v>3</v>
      </c>
      <c r="AK84" s="192" t="str">
        <f>IFERROR(AI85/AI84,"")</f>
        <v/>
      </c>
      <c r="AL84" s="122"/>
    </row>
    <row r="85" spans="1:38" ht="25.15" customHeight="1" x14ac:dyDescent="0.4">
      <c r="A85" s="147"/>
      <c r="B85" s="6" t="s">
        <v>27</v>
      </c>
      <c r="C85" s="10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5"/>
      <c r="AF85" s="15"/>
      <c r="AG85" s="17"/>
      <c r="AH85" s="48" t="s">
        <v>12</v>
      </c>
      <c r="AI85" s="111">
        <f>COUNTA(C85:AG85)</f>
        <v>0</v>
      </c>
      <c r="AJ85" s="49" t="s">
        <v>3</v>
      </c>
      <c r="AK85" s="192"/>
      <c r="AL85" s="136"/>
    </row>
    <row r="86" spans="1:38" ht="25.15" customHeight="1" x14ac:dyDescent="0.4">
      <c r="A86" s="147"/>
      <c r="B86" s="7" t="s">
        <v>31</v>
      </c>
      <c r="C86" s="98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13"/>
      <c r="AF86" s="13"/>
      <c r="AG86" s="14"/>
      <c r="AH86" s="11" t="s">
        <v>13</v>
      </c>
      <c r="AI86" s="110">
        <f>IF(C86&amp;D86&amp;E86&amp;F86&amp;G86&amp;H86&amp;I86&amp;J86&amp;K86&amp;L86&amp;M86&amp;N86&amp;O86&amp;P86&amp;Q86&amp;R86&amp;S86&amp;T86&amp;U86&amp;V86&amp;W86&amp;X86&amp;Y86&amp;Z86&amp;AA86&amp;AB86&amp;AC86&amp;AD86&amp;AE86&amp;AF86&amp;AG86="",0,IF(C86&amp;D86&amp;E86&amp;F86&amp;G86&amp;H86&amp;I86&amp;J86&amp;K86&amp;L86&amp;M86&amp;N86&amp;O86&amp;P86&amp;Q86&amp;R86&amp;S86&amp;T86&amp;U86&amp;V86&amp;W86&amp;X86&amp;Y86&amp;Z86&amp;AA86&amp;AB86&amp;AC86&amp;AD86&amp;AE86&amp;AF86&amp;AG86="着",COUNTA(C81:AG81)-IFERROR(MATCH("着",C86:AG86,0),0)+COUNTIF(C86:AG86,"着"),IFERROR(MATCH("完",C86:AG86,0),COUNTA(C81:AG81)-IFERROR(MATCH("着",C86:AG86,0),0)+COUNTIF(C86:AG86,"着"))))-COUNTIF(C86:AG86,"夏")-COUNTIF(C86:AG86,"年")-COUNTIF(C86:AG86,"中")-COUNTIF(C86:AG86,"製")</f>
        <v>0</v>
      </c>
      <c r="AJ86" s="12" t="s">
        <v>3</v>
      </c>
      <c r="AK86" s="192" t="str">
        <f>IF(AI87="0","0.0%",IFERROR(AI87/AI86,""))</f>
        <v>0.0%</v>
      </c>
      <c r="AL86" s="191" t="str">
        <f>IF($K$5="月単位の4週8休以上",IFERROR(IF(AI87/AI86&gt;=0.285,"月単位「OK」",IF(AND(COUNTIF(D86:F86,"着"),COUNT(E87:AG87)&gt;=7),"月単位「OK」",IF(AND(COUNTIF(K86:M86,"着"),COUNT(L87:AG87)&gt;=5),"月単位「OK」",IF(AND(COUNTIF(R86:T86,"着"),COUNT(S87:AG87)&gt;=3),"月単位「OK」",IF(AND(COUNTIF(Y86:AA86,"着"),COUNT(Z87:AG87)&gt;=1),"月単位「OK」",IF(AND(COUNTIF(F86:H86,"完"),COUNT(C87:G87)&gt;=1),"月単位「OK」",IF(AND(COUNTIF(M86:O86,"完"),COUNT(C87:N87)&gt;=3),"月単位「OK」",IF(AND(COUNTIF(T86:V86,"完"),COUNT(C87:U87)&gt;=5),"月単位「OK」",IF(AND(COUNTIF(AA86:AC86,"完"),COUNT(C87:AB87)&gt;=7),"月単位「OK」","月単位「NG」"))))))))),0),"")</f>
        <v/>
      </c>
    </row>
    <row r="87" spans="1:38" ht="25.15" customHeight="1" x14ac:dyDescent="0.4">
      <c r="A87" s="146"/>
      <c r="B87" s="8" t="s">
        <v>28</v>
      </c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6"/>
      <c r="AF87" s="16"/>
      <c r="AG87" s="125"/>
      <c r="AH87" s="93" t="s">
        <v>14</v>
      </c>
      <c r="AI87" s="111" t="str">
        <f>IF(COUNTA(C87:AG87)&gt;=1,COUNT(C87:AG87),"0")</f>
        <v>0</v>
      </c>
      <c r="AJ87" s="94" t="s">
        <v>3</v>
      </c>
      <c r="AK87" s="192"/>
      <c r="AL87" s="191"/>
    </row>
    <row r="88" spans="1:38" ht="25.15" customHeight="1" x14ac:dyDescent="0.4">
      <c r="A88" s="145" t="s">
        <v>91</v>
      </c>
      <c r="B88" s="4" t="s">
        <v>24</v>
      </c>
      <c r="C88" s="40">
        <v>1</v>
      </c>
      <c r="D88" s="35">
        <f t="shared" si="4"/>
        <v>2</v>
      </c>
      <c r="E88" s="35">
        <f t="shared" si="4"/>
        <v>3</v>
      </c>
      <c r="F88" s="35">
        <f t="shared" si="4"/>
        <v>4</v>
      </c>
      <c r="G88" s="35">
        <f t="shared" si="4"/>
        <v>5</v>
      </c>
      <c r="H88" s="35">
        <f t="shared" si="4"/>
        <v>6</v>
      </c>
      <c r="I88" s="36">
        <f t="shared" si="4"/>
        <v>7</v>
      </c>
      <c r="J88" s="36">
        <f t="shared" si="4"/>
        <v>8</v>
      </c>
      <c r="K88" s="35">
        <f t="shared" si="4"/>
        <v>9</v>
      </c>
      <c r="L88" s="35">
        <f t="shared" si="4"/>
        <v>10</v>
      </c>
      <c r="M88" s="35">
        <f t="shared" si="4"/>
        <v>11</v>
      </c>
      <c r="N88" s="35">
        <f t="shared" si="4"/>
        <v>12</v>
      </c>
      <c r="O88" s="35">
        <f t="shared" si="4"/>
        <v>13</v>
      </c>
      <c r="P88" s="36">
        <f t="shared" si="4"/>
        <v>14</v>
      </c>
      <c r="Q88" s="36">
        <f t="shared" si="4"/>
        <v>15</v>
      </c>
      <c r="R88" s="35">
        <f t="shared" si="4"/>
        <v>16</v>
      </c>
      <c r="S88" s="35">
        <f t="shared" si="4"/>
        <v>17</v>
      </c>
      <c r="T88" s="35">
        <f t="shared" ref="T88:AF88" si="12">S88+1</f>
        <v>18</v>
      </c>
      <c r="U88" s="35">
        <f t="shared" si="12"/>
        <v>19</v>
      </c>
      <c r="V88" s="36">
        <f t="shared" si="12"/>
        <v>20</v>
      </c>
      <c r="W88" s="36">
        <f t="shared" si="12"/>
        <v>21</v>
      </c>
      <c r="X88" s="36">
        <f t="shared" si="12"/>
        <v>22</v>
      </c>
      <c r="Y88" s="35">
        <f t="shared" si="12"/>
        <v>23</v>
      </c>
      <c r="Z88" s="35">
        <f t="shared" si="12"/>
        <v>24</v>
      </c>
      <c r="AA88" s="35">
        <f t="shared" si="12"/>
        <v>25</v>
      </c>
      <c r="AB88" s="35">
        <f t="shared" si="12"/>
        <v>26</v>
      </c>
      <c r="AC88" s="35">
        <f t="shared" si="12"/>
        <v>27</v>
      </c>
      <c r="AD88" s="36">
        <f t="shared" si="12"/>
        <v>28</v>
      </c>
      <c r="AE88" s="36">
        <f t="shared" si="12"/>
        <v>29</v>
      </c>
      <c r="AF88" s="35">
        <f t="shared" si="12"/>
        <v>30</v>
      </c>
      <c r="AG88" s="37">
        <v>31</v>
      </c>
      <c r="AH88" s="142" t="str">
        <f>A88</f>
        <v>令和8年3月</v>
      </c>
      <c r="AI88" s="142"/>
      <c r="AJ88" s="142"/>
      <c r="AK88" s="142"/>
      <c r="AL88" s="87"/>
    </row>
    <row r="89" spans="1:38" ht="25.15" customHeight="1" x14ac:dyDescent="0.4">
      <c r="A89" s="147"/>
      <c r="B89" s="5" t="s">
        <v>25</v>
      </c>
      <c r="C89" s="23" t="s">
        <v>71</v>
      </c>
      <c r="D89" s="28" t="s">
        <v>72</v>
      </c>
      <c r="E89" s="28" t="s">
        <v>34</v>
      </c>
      <c r="F89" s="28" t="s">
        <v>35</v>
      </c>
      <c r="G89" s="28" t="s">
        <v>36</v>
      </c>
      <c r="H89" s="28" t="s">
        <v>37</v>
      </c>
      <c r="I89" s="23" t="s">
        <v>38</v>
      </c>
      <c r="J89" s="23" t="s">
        <v>15</v>
      </c>
      <c r="K89" s="28" t="s">
        <v>33</v>
      </c>
      <c r="L89" s="28" t="s">
        <v>34</v>
      </c>
      <c r="M89" s="28" t="s">
        <v>35</v>
      </c>
      <c r="N89" s="28" t="s">
        <v>36</v>
      </c>
      <c r="O89" s="28" t="s">
        <v>37</v>
      </c>
      <c r="P89" s="23" t="s">
        <v>38</v>
      </c>
      <c r="Q89" s="23" t="s">
        <v>15</v>
      </c>
      <c r="R89" s="28" t="s">
        <v>33</v>
      </c>
      <c r="S89" s="28" t="s">
        <v>34</v>
      </c>
      <c r="T89" s="28" t="s">
        <v>35</v>
      </c>
      <c r="U89" s="28" t="s">
        <v>36</v>
      </c>
      <c r="V89" s="23" t="s">
        <v>37</v>
      </c>
      <c r="W89" s="23" t="s">
        <v>38</v>
      </c>
      <c r="X89" s="23" t="s">
        <v>15</v>
      </c>
      <c r="Y89" s="28" t="s">
        <v>33</v>
      </c>
      <c r="Z89" s="28" t="s">
        <v>34</v>
      </c>
      <c r="AA89" s="28" t="s">
        <v>35</v>
      </c>
      <c r="AB89" s="28" t="s">
        <v>36</v>
      </c>
      <c r="AC89" s="28" t="s">
        <v>37</v>
      </c>
      <c r="AD89" s="23" t="s">
        <v>38</v>
      </c>
      <c r="AE89" s="23" t="s">
        <v>15</v>
      </c>
      <c r="AF89" s="28" t="s">
        <v>33</v>
      </c>
      <c r="AG89" s="28" t="s">
        <v>106</v>
      </c>
      <c r="AH89" s="142"/>
      <c r="AI89" s="142"/>
      <c r="AJ89" s="142"/>
      <c r="AK89" s="142"/>
      <c r="AL89" s="87"/>
    </row>
    <row r="90" spans="1:38" ht="25.15" customHeight="1" x14ac:dyDescent="0.4">
      <c r="A90" s="147"/>
      <c r="B90" s="6" t="s">
        <v>26</v>
      </c>
      <c r="C90" s="39"/>
      <c r="D90" s="30"/>
      <c r="E90" s="30"/>
      <c r="F90" s="30"/>
      <c r="G90" s="30"/>
      <c r="H90" s="30"/>
      <c r="I90" s="31"/>
      <c r="J90" s="31"/>
      <c r="K90" s="30"/>
      <c r="L90" s="30"/>
      <c r="M90" s="30"/>
      <c r="N90" s="30"/>
      <c r="O90" s="30"/>
      <c r="P90" s="31"/>
      <c r="Q90" s="31"/>
      <c r="R90" s="30"/>
      <c r="S90" s="30"/>
      <c r="T90" s="30"/>
      <c r="U90" s="30"/>
      <c r="V90" s="24" t="s">
        <v>5</v>
      </c>
      <c r="W90" s="24"/>
      <c r="X90" s="31"/>
      <c r="Y90" s="30"/>
      <c r="Z90" s="30"/>
      <c r="AA90" s="30"/>
      <c r="AB90" s="30"/>
      <c r="AC90" s="30"/>
      <c r="AD90" s="31"/>
      <c r="AE90" s="31"/>
      <c r="AF90" s="30"/>
      <c r="AG90" s="33"/>
      <c r="AH90" s="142"/>
      <c r="AI90" s="142"/>
      <c r="AJ90" s="142"/>
      <c r="AK90" s="142"/>
      <c r="AL90" s="87"/>
    </row>
    <row r="91" spans="1:38" ht="25.15" customHeight="1" x14ac:dyDescent="0.4">
      <c r="A91" s="147"/>
      <c r="B91" s="4" t="s">
        <v>30</v>
      </c>
      <c r="C91" s="98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  <c r="AH91" s="9" t="s">
        <v>11</v>
      </c>
      <c r="AI91" s="110">
        <f>IF(C91&amp;D91&amp;E91&amp;F91&amp;G91&amp;H91&amp;I91&amp;J91&amp;K91&amp;L91&amp;M91&amp;N91&amp;O91&amp;P91&amp;Q91&amp;R91&amp;S91&amp;T91&amp;U91&amp;V91&amp;W91&amp;X91&amp;Y91&amp;Z91&amp;AA91&amp;AB91&amp;AC91&amp;AD91&amp;AE91&amp;AF91&amp;AG91="",0,IF(C91&amp;D91&amp;E91&amp;F91&amp;G91&amp;H91&amp;I91&amp;J91&amp;K91&amp;L91&amp;M91&amp;N91&amp;O91&amp;P91&amp;Q91&amp;R91&amp;S91&amp;T91&amp;U91&amp;V91&amp;W91&amp;X91&amp;Y91&amp;Z91&amp;AA91&amp;AB91&amp;AC91&amp;AD91&amp;AE91&amp;AF91&amp;AG91="着",COUNTA(C88:AG88)-IFERROR(MATCH("着",C91:AG91,0),0)+COUNTIF(C91:AG91,"着"),IFERROR(MATCH("完",C91:AG91,0),COUNTA(C88:AG88)-IFERROR(MATCH("着",C91:AG91,0),0)+COUNTIF(C91:AG91,"着"))))-COUNTIF(C91:AG91,"夏")-COUNTIF(C91:AG91,"年")-COUNTIF(C91:AG91,"中")-COUNTIF(C91:AG91,"製")</f>
        <v>0</v>
      </c>
      <c r="AJ91" s="10" t="s">
        <v>3</v>
      </c>
      <c r="AK91" s="192" t="str">
        <f>IFERROR(AI92/AI91,"")</f>
        <v/>
      </c>
      <c r="AL91" s="122"/>
    </row>
    <row r="92" spans="1:38" ht="25.15" customHeight="1" x14ac:dyDescent="0.4">
      <c r="A92" s="147"/>
      <c r="B92" s="6" t="s">
        <v>27</v>
      </c>
      <c r="C92" s="101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3"/>
      <c r="AH92" s="48" t="s">
        <v>12</v>
      </c>
      <c r="AI92" s="111">
        <f>COUNTA(C92:AG92)</f>
        <v>0</v>
      </c>
      <c r="AJ92" s="49" t="s">
        <v>3</v>
      </c>
      <c r="AK92" s="192"/>
      <c r="AL92" s="136"/>
    </row>
    <row r="93" spans="1:38" ht="25.15" customHeight="1" x14ac:dyDescent="0.4">
      <c r="A93" s="147"/>
      <c r="B93" s="7" t="s">
        <v>31</v>
      </c>
      <c r="C93" s="98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00"/>
      <c r="AH93" s="11" t="s">
        <v>13</v>
      </c>
      <c r="AI93" s="110">
        <f>IF(C93&amp;D93&amp;E93&amp;F93&amp;G93&amp;H93&amp;I93&amp;J93&amp;K93&amp;L93&amp;M93&amp;N93&amp;O93&amp;P93&amp;Q93&amp;R93&amp;S93&amp;T93&amp;U93&amp;V93&amp;W93&amp;X93&amp;Y93&amp;Z93&amp;AA93&amp;AB93&amp;AC93&amp;AD93&amp;AE93&amp;AF93&amp;AG93="",0,IF(C93&amp;D93&amp;E93&amp;F93&amp;G93&amp;H93&amp;I93&amp;J93&amp;K93&amp;L93&amp;M93&amp;N93&amp;O93&amp;P93&amp;Q93&amp;R93&amp;S93&amp;T93&amp;U93&amp;V93&amp;W93&amp;X93&amp;Y93&amp;Z93&amp;AA93&amp;AB93&amp;AC93&amp;AD93&amp;AE93&amp;AF93&amp;AG93="着",COUNTA(C88:AG88)-IFERROR(MATCH("着",C93:AG93,0),0)+COUNTIF(C93:AG93,"着"),IFERROR(MATCH("完",C93:AG93,0),COUNTA(C88:AG88)-IFERROR(MATCH("着",C93:AG93,0),0)+COUNTIF(C93:AG93,"着"))))-COUNTIF(C93:AG93,"夏")-COUNTIF(C93:AG93,"年")-COUNTIF(C93:AG93,"中")-COUNTIF(C93:AG93,"製")</f>
        <v>0</v>
      </c>
      <c r="AJ93" s="12" t="s">
        <v>3</v>
      </c>
      <c r="AK93" s="192" t="str">
        <f>IF(AI94="0","0.0%",IFERROR(AI94/AI93,""))</f>
        <v>0.0%</v>
      </c>
      <c r="AL93" s="191" t="str">
        <f>IF($K$5="月単位の4週8休以上",IFERROR(IF(AI94/AI93&gt;=0.285,"月単位「OK」",IF(AND(COUNTIF(D93:E93,"着"),COUNT(E94:AG94)&gt;=8),"月単位「OK」",IF(AND(COUNTIF(K93:L93,"着"),COUNT(L94:AG94)&gt;=6),"月単位「OK」",IF(AND(COUNTIF(R93:S93,"着"),COUNT(S94:AG94)&gt;=4),"月単位「OK」",IF(AND(COUNTIF(Y93:Z93,"着"),COUNT(Z94:AG94)&gt;=2),"月単位「OK」",IF(AND(COUNTIF(AF93:AG93,"着"),COUNT(AF94:AG94)&gt;=0),"月単位「OK」",IF(AND(COUNTIF(F93:H93,"完"),COUNT(C94:G94)&gt;=1),"月単位「OK」",IF(AND(COUNTIF(M93:O93,"完"),COUNT(C94:N94)&gt;=3),"月単位「OK」",IF(AND(COUNTIF(T93:V93,"完"),COUNT(C94:U94)&gt;=5),"月単位「OK」",IF(AND(COUNTIF(AA93:AC93,"完"),COUNT(C94:AB94)&gt;=7),"月単位「OK」","月単位「NG」")))))))))),0),"")</f>
        <v/>
      </c>
    </row>
    <row r="94" spans="1:38" ht="25.15" customHeight="1" x14ac:dyDescent="0.4">
      <c r="A94" s="146"/>
      <c r="B94" s="8" t="s">
        <v>28</v>
      </c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H94" s="44" t="s">
        <v>14</v>
      </c>
      <c r="AI94" s="111" t="str">
        <f>IF(COUNTA(C94:AG94)&gt;=1,COUNT(C94:AG94),"0")</f>
        <v>0</v>
      </c>
      <c r="AJ94" s="45" t="s">
        <v>3</v>
      </c>
      <c r="AK94" s="192"/>
      <c r="AL94" s="191"/>
    </row>
    <row r="95" spans="1:38" ht="34.9" customHeight="1" x14ac:dyDescent="0.4">
      <c r="A95" s="20"/>
      <c r="B95" s="41" t="s">
        <v>41</v>
      </c>
      <c r="C95" s="42" t="s">
        <v>39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3"/>
      <c r="AI95" s="43"/>
      <c r="AJ95" s="43"/>
    </row>
  </sheetData>
  <mergeCells count="95">
    <mergeCell ref="AH3:AK3"/>
    <mergeCell ref="AH4:AK4"/>
    <mergeCell ref="AH2:AK2"/>
    <mergeCell ref="B3:AC3"/>
    <mergeCell ref="AD3:AG3"/>
    <mergeCell ref="B4:M4"/>
    <mergeCell ref="N4:Q4"/>
    <mergeCell ref="R4:V4"/>
    <mergeCell ref="X4:AC4"/>
    <mergeCell ref="AD4:AG4"/>
    <mergeCell ref="K5:Q5"/>
    <mergeCell ref="R5:S5"/>
    <mergeCell ref="AH5:AJ5"/>
    <mergeCell ref="B6:B7"/>
    <mergeCell ref="D6:G6"/>
    <mergeCell ref="H6:I6"/>
    <mergeCell ref="N6:O6"/>
    <mergeCell ref="R6:S6"/>
    <mergeCell ref="D7:G7"/>
    <mergeCell ref="H7:I7"/>
    <mergeCell ref="R7:S7"/>
    <mergeCell ref="O7:P7"/>
    <mergeCell ref="B5:J5"/>
    <mergeCell ref="A46:A52"/>
    <mergeCell ref="R9:S9"/>
    <mergeCell ref="A11:A17"/>
    <mergeCell ref="A18:A24"/>
    <mergeCell ref="A25:A31"/>
    <mergeCell ref="A32:A38"/>
    <mergeCell ref="A39:A45"/>
    <mergeCell ref="B8:B9"/>
    <mergeCell ref="D8:G8"/>
    <mergeCell ref="H8:I8"/>
    <mergeCell ref="N8:O8"/>
    <mergeCell ref="R8:S8"/>
    <mergeCell ref="D9:G9"/>
    <mergeCell ref="H9:I9"/>
    <mergeCell ref="O9:P9"/>
    <mergeCell ref="A88:A94"/>
    <mergeCell ref="A53:A59"/>
    <mergeCell ref="A60:A66"/>
    <mergeCell ref="A67:A73"/>
    <mergeCell ref="A74:A80"/>
    <mergeCell ref="A81:A87"/>
    <mergeCell ref="AH11:AK13"/>
    <mergeCell ref="AK14:AK15"/>
    <mergeCell ref="AK16:AK17"/>
    <mergeCell ref="AH18:AK20"/>
    <mergeCell ref="AH25:AK27"/>
    <mergeCell ref="AK21:AK22"/>
    <mergeCell ref="AK23:AK24"/>
    <mergeCell ref="AK86:AK87"/>
    <mergeCell ref="AH32:AK34"/>
    <mergeCell ref="AH39:AK40"/>
    <mergeCell ref="AH41:AK41"/>
    <mergeCell ref="AH46:AK48"/>
    <mergeCell ref="AH53:AK55"/>
    <mergeCell ref="AK44:AK45"/>
    <mergeCell ref="AK49:AK50"/>
    <mergeCell ref="AK51:AK52"/>
    <mergeCell ref="AH60:AK62"/>
    <mergeCell ref="AH67:AK68"/>
    <mergeCell ref="AK79:AK80"/>
    <mergeCell ref="AK84:AK85"/>
    <mergeCell ref="AK28:AK29"/>
    <mergeCell ref="AK30:AK31"/>
    <mergeCell ref="AK35:AK36"/>
    <mergeCell ref="AK37:AK38"/>
    <mergeCell ref="AK42:AK43"/>
    <mergeCell ref="AL16:AL17"/>
    <mergeCell ref="AL23:AL24"/>
    <mergeCell ref="AK91:AK92"/>
    <mergeCell ref="AK93:AK94"/>
    <mergeCell ref="AK56:AK57"/>
    <mergeCell ref="AK58:AK59"/>
    <mergeCell ref="AK63:AK64"/>
    <mergeCell ref="AK65:AK66"/>
    <mergeCell ref="AK70:AK71"/>
    <mergeCell ref="AH69:AK69"/>
    <mergeCell ref="AH74:AK75"/>
    <mergeCell ref="AH76:AK76"/>
    <mergeCell ref="AH81:AK83"/>
    <mergeCell ref="AH88:AK90"/>
    <mergeCell ref="AK72:AK73"/>
    <mergeCell ref="AK77:AK78"/>
    <mergeCell ref="AL30:AL31"/>
    <mergeCell ref="AL37:AL38"/>
    <mergeCell ref="AL44:AL45"/>
    <mergeCell ref="AL51:AL52"/>
    <mergeCell ref="AL58:AL59"/>
    <mergeCell ref="AL65:AL66"/>
    <mergeCell ref="AL72:AL73"/>
    <mergeCell ref="AL79:AL80"/>
    <mergeCell ref="AL86:AL87"/>
    <mergeCell ref="AL93:AL94"/>
  </mergeCells>
  <phoneticPr fontId="1"/>
  <conditionalFormatting sqref="C14:AG14">
    <cfRule type="containsText" dxfId="99" priority="149" operator="containsText" text="休">
      <formula>NOT(ISERROR(SEARCH("休",C14)))</formula>
    </cfRule>
    <cfRule type="containsText" dxfId="98" priority="150" operator="containsText" text="休">
      <formula>NOT(ISERROR(SEARCH("休",C14)))</formula>
    </cfRule>
  </conditionalFormatting>
  <conditionalFormatting sqref="C16:I16 W16:AG16">
    <cfRule type="containsText" dxfId="97" priority="147" operator="containsText" text="休">
      <formula>NOT(ISERROR(SEARCH("休",C16)))</formula>
    </cfRule>
    <cfRule type="containsText" dxfId="96" priority="148" operator="containsText" text="休">
      <formula>NOT(ISERROR(SEARCH("休",C16)))</formula>
    </cfRule>
  </conditionalFormatting>
  <conditionalFormatting sqref="C21:AG21">
    <cfRule type="containsText" dxfId="95" priority="45" operator="containsText" text="休">
      <formula>NOT(ISERROR(SEARCH("休",C21)))</formula>
    </cfRule>
    <cfRule type="containsText" dxfId="94" priority="46" operator="containsText" text="休">
      <formula>NOT(ISERROR(SEARCH("休",C21)))</formula>
    </cfRule>
  </conditionalFormatting>
  <conditionalFormatting sqref="C23:AG23">
    <cfRule type="containsText" dxfId="93" priority="43" operator="containsText" text="休">
      <formula>NOT(ISERROR(SEARCH("休",C23)))</formula>
    </cfRule>
    <cfRule type="containsText" dxfId="92" priority="44" operator="containsText" text="休">
      <formula>NOT(ISERROR(SEARCH("休",C23)))</formula>
    </cfRule>
  </conditionalFormatting>
  <conditionalFormatting sqref="C28:AG28">
    <cfRule type="containsText" dxfId="91" priority="41" operator="containsText" text="休">
      <formula>NOT(ISERROR(SEARCH("休",C28)))</formula>
    </cfRule>
    <cfRule type="containsText" dxfId="90" priority="42" operator="containsText" text="休">
      <formula>NOT(ISERROR(SEARCH("休",C28)))</formula>
    </cfRule>
  </conditionalFormatting>
  <conditionalFormatting sqref="C30:AG30">
    <cfRule type="containsText" dxfId="89" priority="39" operator="containsText" text="休">
      <formula>NOT(ISERROR(SEARCH("休",C30)))</formula>
    </cfRule>
    <cfRule type="containsText" dxfId="88" priority="40" operator="containsText" text="休">
      <formula>NOT(ISERROR(SEARCH("休",C30)))</formula>
    </cfRule>
  </conditionalFormatting>
  <conditionalFormatting sqref="C35:AG35">
    <cfRule type="containsText" dxfId="87" priority="37" operator="containsText" text="休">
      <formula>NOT(ISERROR(SEARCH("休",C35)))</formula>
    </cfRule>
    <cfRule type="containsText" dxfId="86" priority="38" operator="containsText" text="休">
      <formula>NOT(ISERROR(SEARCH("休",C35)))</formula>
    </cfRule>
  </conditionalFormatting>
  <conditionalFormatting sqref="C37:AG37">
    <cfRule type="containsText" dxfId="85" priority="35" operator="containsText" text="休">
      <formula>NOT(ISERROR(SEARCH("休",C37)))</formula>
    </cfRule>
    <cfRule type="containsText" dxfId="84" priority="36" operator="containsText" text="休">
      <formula>NOT(ISERROR(SEARCH("休",C37)))</formula>
    </cfRule>
  </conditionalFormatting>
  <conditionalFormatting sqref="C42:AG42">
    <cfRule type="containsText" dxfId="83" priority="33" operator="containsText" text="休">
      <formula>NOT(ISERROR(SEARCH("休",C42)))</formula>
    </cfRule>
    <cfRule type="containsText" dxfId="82" priority="34" operator="containsText" text="休">
      <formula>NOT(ISERROR(SEARCH("休",C42)))</formula>
    </cfRule>
  </conditionalFormatting>
  <conditionalFormatting sqref="C44:AG44">
    <cfRule type="containsText" dxfId="81" priority="31" operator="containsText" text="休">
      <formula>NOT(ISERROR(SEARCH("休",C44)))</formula>
    </cfRule>
    <cfRule type="containsText" dxfId="80" priority="32" operator="containsText" text="休">
      <formula>NOT(ISERROR(SEARCH("休",C44)))</formula>
    </cfRule>
  </conditionalFormatting>
  <conditionalFormatting sqref="C49:AG49">
    <cfRule type="containsText" dxfId="79" priority="29" operator="containsText" text="休">
      <formula>NOT(ISERROR(SEARCH("休",C49)))</formula>
    </cfRule>
    <cfRule type="containsText" dxfId="78" priority="30" operator="containsText" text="休">
      <formula>NOT(ISERROR(SEARCH("休",C49)))</formula>
    </cfRule>
  </conditionalFormatting>
  <conditionalFormatting sqref="C51:AG51">
    <cfRule type="containsText" dxfId="77" priority="27" operator="containsText" text="休">
      <formula>NOT(ISERROR(SEARCH("休",C51)))</formula>
    </cfRule>
    <cfRule type="containsText" dxfId="76" priority="28" operator="containsText" text="休">
      <formula>NOT(ISERROR(SEARCH("休",C51)))</formula>
    </cfRule>
  </conditionalFormatting>
  <conditionalFormatting sqref="C56:AG56">
    <cfRule type="containsText" dxfId="75" priority="25" operator="containsText" text="休">
      <formula>NOT(ISERROR(SEARCH("休",C56)))</formula>
    </cfRule>
    <cfRule type="containsText" dxfId="74" priority="26" operator="containsText" text="休">
      <formula>NOT(ISERROR(SEARCH("休",C56)))</formula>
    </cfRule>
  </conditionalFormatting>
  <conditionalFormatting sqref="C58:AG58">
    <cfRule type="containsText" dxfId="73" priority="23" operator="containsText" text="休">
      <formula>NOT(ISERROR(SEARCH("休",C58)))</formula>
    </cfRule>
    <cfRule type="containsText" dxfId="72" priority="24" operator="containsText" text="休">
      <formula>NOT(ISERROR(SEARCH("休",C58)))</formula>
    </cfRule>
  </conditionalFormatting>
  <conditionalFormatting sqref="C63:AG63">
    <cfRule type="containsText" dxfId="71" priority="21" operator="containsText" text="休">
      <formula>NOT(ISERROR(SEARCH("休",C63)))</formula>
    </cfRule>
    <cfRule type="containsText" dxfId="70" priority="22" operator="containsText" text="休">
      <formula>NOT(ISERROR(SEARCH("休",C63)))</formula>
    </cfRule>
  </conditionalFormatting>
  <conditionalFormatting sqref="C65:AG65">
    <cfRule type="containsText" dxfId="69" priority="19" operator="containsText" text="休">
      <formula>NOT(ISERROR(SEARCH("休",C65)))</formula>
    </cfRule>
    <cfRule type="containsText" dxfId="68" priority="20" operator="containsText" text="休">
      <formula>NOT(ISERROR(SEARCH("休",C65)))</formula>
    </cfRule>
  </conditionalFormatting>
  <conditionalFormatting sqref="C70:AG70">
    <cfRule type="containsText" dxfId="67" priority="17" operator="containsText" text="休">
      <formula>NOT(ISERROR(SEARCH("休",C70)))</formula>
    </cfRule>
    <cfRule type="containsText" dxfId="66" priority="18" operator="containsText" text="休">
      <formula>NOT(ISERROR(SEARCH("休",C70)))</formula>
    </cfRule>
  </conditionalFormatting>
  <conditionalFormatting sqref="C72:AG72">
    <cfRule type="containsText" dxfId="65" priority="15" operator="containsText" text="休">
      <formula>NOT(ISERROR(SEARCH("休",C72)))</formula>
    </cfRule>
    <cfRule type="containsText" dxfId="64" priority="16" operator="containsText" text="休">
      <formula>NOT(ISERROR(SEARCH("休",C72)))</formula>
    </cfRule>
  </conditionalFormatting>
  <conditionalFormatting sqref="C77:AG77">
    <cfRule type="containsText" dxfId="63" priority="13" operator="containsText" text="休">
      <formula>NOT(ISERROR(SEARCH("休",C77)))</formula>
    </cfRule>
    <cfRule type="containsText" dxfId="62" priority="14" operator="containsText" text="休">
      <formula>NOT(ISERROR(SEARCH("休",C77)))</formula>
    </cfRule>
  </conditionalFormatting>
  <conditionalFormatting sqref="C79:AG79">
    <cfRule type="containsText" dxfId="61" priority="11" operator="containsText" text="休">
      <formula>NOT(ISERROR(SEARCH("休",C79)))</formula>
    </cfRule>
    <cfRule type="containsText" dxfId="60" priority="12" operator="containsText" text="休">
      <formula>NOT(ISERROR(SEARCH("休",C79)))</formula>
    </cfRule>
  </conditionalFormatting>
  <conditionalFormatting sqref="C84:AG84">
    <cfRule type="containsText" dxfId="59" priority="9" operator="containsText" text="休">
      <formula>NOT(ISERROR(SEARCH("休",C84)))</formula>
    </cfRule>
    <cfRule type="containsText" dxfId="58" priority="10" operator="containsText" text="休">
      <formula>NOT(ISERROR(SEARCH("休",C84)))</formula>
    </cfRule>
  </conditionalFormatting>
  <conditionalFormatting sqref="C86:AG86">
    <cfRule type="containsText" dxfId="57" priority="7" operator="containsText" text="休">
      <formula>NOT(ISERROR(SEARCH("休",C86)))</formula>
    </cfRule>
    <cfRule type="containsText" dxfId="56" priority="8" operator="containsText" text="休">
      <formula>NOT(ISERROR(SEARCH("休",C86)))</formula>
    </cfRule>
  </conditionalFormatting>
  <conditionalFormatting sqref="C91:AG91">
    <cfRule type="containsText" dxfId="55" priority="5" operator="containsText" text="休">
      <formula>NOT(ISERROR(SEARCH("休",C91)))</formula>
    </cfRule>
    <cfRule type="containsText" dxfId="54" priority="6" operator="containsText" text="休">
      <formula>NOT(ISERROR(SEARCH("休",C91)))</formula>
    </cfRule>
  </conditionalFormatting>
  <conditionalFormatting sqref="C93:AG93">
    <cfRule type="containsText" dxfId="53" priority="3" operator="containsText" text="休">
      <formula>NOT(ISERROR(SEARCH("休",C93)))</formula>
    </cfRule>
    <cfRule type="containsText" dxfId="52" priority="4" operator="containsText" text="休">
      <formula>NOT(ISERROR(SEARCH("休",C93)))</formula>
    </cfRule>
  </conditionalFormatting>
  <conditionalFormatting sqref="J16:V16">
    <cfRule type="containsText" dxfId="51" priority="1" operator="containsText" text="休">
      <formula>NOT(ISERROR(SEARCH("休",J16)))</formula>
    </cfRule>
    <cfRule type="containsText" dxfId="50" priority="2" operator="containsText" text="休">
      <formula>NOT(ISERROR(SEARCH("休",J16)))</formula>
    </cfRule>
  </conditionalFormatting>
  <dataValidations count="2">
    <dataValidation type="list" allowBlank="1" showInputMessage="1" showErrorMessage="1" sqref="C14:AG14 C93:AG93 C91:AG91 C51:AG51 C30:AG30 C86:AG86 C79:AG79 C77:AG77 C16:AG16 C70:AG70 C72:AG72 C63:AG63 C65:AG65 C42:AG42 C49:AG49 C37:AG37 C35:AG35 C28:AG28 C84:AG84 C23:AG23 C21:AG21 C56:AG56 C58:AG58 C44:AG44">
      <formula1>$AN$3:$AN$10</formula1>
    </dataValidation>
    <dataValidation type="list" allowBlank="1" showInputMessage="1" showErrorMessage="1" sqref="K5:Q5">
      <formula1>$AO$11:$AO$16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37" orientation="landscape" r:id="rId1"/>
  <rowBreaks count="1" manualBreakCount="1">
    <brk id="45" max="37" man="1"/>
  </rowBreaks>
  <ignoredErrors>
    <ignoredError sqref="AL44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95"/>
  <sheetViews>
    <sheetView showZeros="0" view="pageBreakPreview" topLeftCell="B1" zoomScale="50" zoomScaleNormal="70" zoomScaleSheetLayoutView="50" workbookViewId="0">
      <selection activeCell="AL16" sqref="AL16:AL17"/>
    </sheetView>
  </sheetViews>
  <sheetFormatPr defaultColWidth="3.75" defaultRowHeight="22.15" customHeight="1" x14ac:dyDescent="0.4"/>
  <cols>
    <col min="1" max="1" width="20.625" style="1" customWidth="1"/>
    <col min="2" max="2" width="30.75" style="1" customWidth="1"/>
    <col min="3" max="33" width="6.75" style="1" customWidth="1"/>
    <col min="34" max="34" width="26.625" style="2" customWidth="1"/>
    <col min="35" max="35" width="10.75" style="2" customWidth="1"/>
    <col min="36" max="36" width="8.75" style="2" customWidth="1"/>
    <col min="37" max="37" width="9.875" style="1" customWidth="1"/>
    <col min="38" max="38" width="18.625" style="1" customWidth="1"/>
    <col min="39" max="39" width="3.75" style="1"/>
    <col min="40" max="40" width="10.75" style="2" customWidth="1"/>
    <col min="41" max="41" width="25.75" style="1" customWidth="1"/>
    <col min="42" max="42" width="87.75" style="1" customWidth="1"/>
    <col min="43" max="16384" width="3.75" style="1"/>
  </cols>
  <sheetData>
    <row r="1" spans="1:42" ht="55.15" customHeight="1" x14ac:dyDescent="0.4"/>
    <row r="2" spans="1:42" ht="40.15" customHeight="1" x14ac:dyDescent="0.4">
      <c r="A2" s="76" t="s">
        <v>67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61"/>
      <c r="AE2" s="61"/>
      <c r="AF2" s="61"/>
      <c r="AG2" s="69"/>
      <c r="AH2" s="195" t="s">
        <v>142</v>
      </c>
      <c r="AI2" s="195"/>
      <c r="AJ2" s="195"/>
      <c r="AK2" s="195"/>
      <c r="AN2" s="60" t="s">
        <v>29</v>
      </c>
      <c r="AO2" s="46"/>
      <c r="AP2" s="47"/>
    </row>
    <row r="3" spans="1:42" ht="40.15" customHeight="1" x14ac:dyDescent="0.4">
      <c r="A3" s="128" t="s">
        <v>58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42" t="s">
        <v>60</v>
      </c>
      <c r="AE3" s="142"/>
      <c r="AF3" s="142"/>
      <c r="AG3" s="142"/>
      <c r="AH3" s="183"/>
      <c r="AI3" s="183"/>
      <c r="AJ3" s="183"/>
      <c r="AK3" s="183"/>
      <c r="AN3" s="50" t="s">
        <v>6</v>
      </c>
      <c r="AO3" s="51" t="s">
        <v>46</v>
      </c>
      <c r="AP3" s="51"/>
    </row>
    <row r="4" spans="1:42" ht="40.15" customHeight="1" thickBot="1" x14ac:dyDescent="0.45">
      <c r="A4" s="128" t="s">
        <v>59</v>
      </c>
      <c r="B4" s="182"/>
      <c r="C4" s="182"/>
      <c r="D4" s="182"/>
      <c r="E4" s="182"/>
      <c r="F4" s="182"/>
      <c r="G4" s="182"/>
      <c r="H4" s="182"/>
      <c r="I4" s="182"/>
      <c r="J4" s="182"/>
      <c r="K4" s="184"/>
      <c r="L4" s="184"/>
      <c r="M4" s="182"/>
      <c r="N4" s="142" t="s">
        <v>17</v>
      </c>
      <c r="O4" s="142"/>
      <c r="P4" s="142"/>
      <c r="Q4" s="142"/>
      <c r="R4" s="185"/>
      <c r="S4" s="186"/>
      <c r="T4" s="187"/>
      <c r="U4" s="187"/>
      <c r="V4" s="187"/>
      <c r="W4" s="127" t="s">
        <v>61</v>
      </c>
      <c r="X4" s="188"/>
      <c r="Y4" s="188"/>
      <c r="Z4" s="188"/>
      <c r="AA4" s="188"/>
      <c r="AB4" s="188"/>
      <c r="AC4" s="189"/>
      <c r="AD4" s="145" t="s">
        <v>16</v>
      </c>
      <c r="AE4" s="145"/>
      <c r="AF4" s="145"/>
      <c r="AG4" s="145"/>
      <c r="AH4" s="183"/>
      <c r="AI4" s="183"/>
      <c r="AJ4" s="183"/>
      <c r="AK4" s="183"/>
      <c r="AN4" s="75" t="s">
        <v>32</v>
      </c>
      <c r="AO4" s="51" t="s">
        <v>47</v>
      </c>
      <c r="AP4" s="84" t="s">
        <v>55</v>
      </c>
    </row>
    <row r="5" spans="1:42" ht="40.15" customHeight="1" thickBot="1" x14ac:dyDescent="0.45">
      <c r="A5" s="3"/>
      <c r="B5" s="178" t="s">
        <v>140</v>
      </c>
      <c r="C5" s="179"/>
      <c r="D5" s="179"/>
      <c r="E5" s="179"/>
      <c r="F5" s="179"/>
      <c r="G5" s="179"/>
      <c r="H5" s="179"/>
      <c r="I5" s="179"/>
      <c r="J5" s="180"/>
      <c r="K5" s="160"/>
      <c r="L5" s="161"/>
      <c r="M5" s="161"/>
      <c r="N5" s="161"/>
      <c r="O5" s="161"/>
      <c r="P5" s="161"/>
      <c r="Q5" s="162"/>
      <c r="R5" s="163" t="str">
        <f>IF(K5="4週8休相当","4週8休",IF(K5="4週7休相当","4週7休",IF(K5="4週6休相当","4週6休","")))</f>
        <v/>
      </c>
      <c r="S5" s="164"/>
      <c r="T5" s="72"/>
      <c r="U5" s="73" t="s">
        <v>62</v>
      </c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194"/>
      <c r="AI5" s="194"/>
      <c r="AJ5" s="194"/>
      <c r="AN5" s="50" t="s">
        <v>10</v>
      </c>
      <c r="AO5" s="51" t="s">
        <v>48</v>
      </c>
      <c r="AP5" s="51" t="s">
        <v>44</v>
      </c>
    </row>
    <row r="6" spans="1:42" ht="40.15" customHeight="1" x14ac:dyDescent="0.4">
      <c r="A6" s="2"/>
      <c r="B6" s="166" t="s">
        <v>22</v>
      </c>
      <c r="C6" s="88" t="s">
        <v>19</v>
      </c>
      <c r="D6" s="167" t="s">
        <v>11</v>
      </c>
      <c r="E6" s="167"/>
      <c r="F6" s="167"/>
      <c r="G6" s="167"/>
      <c r="H6" s="168">
        <f>'令和7年度_取得計画実績表（提出用）'!AI14+'令和7年度_取得計画実績表（提出用）'!AI21+'令和7年度_取得計画実績表（提出用）'!AI28+'令和7年度_取得計画実績表（提出用）'!AI35+'令和7年度_取得計画実績表（提出用）'!AI42+'令和7年度_取得計画実績表（提出用）'!AI49+'令和7年度_取得計画実績表（提出用）'!AI56+'令和7年度_取得計画実績表（提出用）'!AI63+'令和7年度_取得計画実績表（提出用）'!AI70+'令和7年度_取得計画実績表（提出用）'!AI77+'令和7年度_取得計画実績表（提出用）'!AI84+'令和7年度_取得計画実績表（提出用）'!AI91+AI14+AI21+AI28+AI35+AI42+AI49+AI56+AI63+AI70+AI77+AI84+AI91</f>
        <v>0</v>
      </c>
      <c r="I6" s="168"/>
      <c r="J6" s="62" t="s">
        <v>3</v>
      </c>
      <c r="K6" s="63"/>
      <c r="L6" s="58" t="s">
        <v>20</v>
      </c>
      <c r="M6" s="58" t="s">
        <v>21</v>
      </c>
      <c r="N6" s="169">
        <f>IFERROR(ROUNDUP($H$6*O7,0),0)</f>
        <v>0</v>
      </c>
      <c r="O6" s="169"/>
      <c r="P6" s="55" t="s">
        <v>3</v>
      </c>
      <c r="Q6" s="64"/>
      <c r="R6" s="170" t="s">
        <v>56</v>
      </c>
      <c r="S6" s="171"/>
      <c r="T6" s="70"/>
      <c r="U6" s="74" t="s">
        <v>63</v>
      </c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5"/>
      <c r="AI6" s="85"/>
      <c r="AJ6" s="85"/>
      <c r="AN6" s="50" t="s">
        <v>9</v>
      </c>
      <c r="AO6" s="52" t="s">
        <v>49</v>
      </c>
      <c r="AP6" s="52" t="s">
        <v>45</v>
      </c>
    </row>
    <row r="7" spans="1:42" ht="40.15" customHeight="1" thickBot="1" x14ac:dyDescent="0.45">
      <c r="A7" s="2"/>
      <c r="B7" s="166"/>
      <c r="C7" s="53" t="s">
        <v>20</v>
      </c>
      <c r="D7" s="167" t="s">
        <v>12</v>
      </c>
      <c r="E7" s="167"/>
      <c r="F7" s="167"/>
      <c r="G7" s="167"/>
      <c r="H7" s="172">
        <f>'令和7年度_取得計画実績表（提出用）'!AI15+'令和7年度_取得計画実績表（提出用）'!AI22+'令和7年度_取得計画実績表（提出用）'!AI29+'令和7年度_取得計画実績表（提出用）'!AI36+'令和7年度_取得計画実績表（提出用）'!AI43+'令和7年度_取得計画実績表（提出用）'!AI50+'令和7年度_取得計画実績表（提出用）'!AI57+'令和7年度_取得計画実績表（提出用）'!AI64+'令和7年度_取得計画実績表（提出用）'!AI71+'令和7年度_取得計画実績表（提出用）'!AI78+'令和7年度_取得計画実績表（提出用）'!AI85+'令和7年度_取得計画実績表（提出用）'!AI92+AI15+AI22+AI29+AI36+AI43+AI50+AI57+AI64+AI71+AI78+AI85+AI92</f>
        <v>0</v>
      </c>
      <c r="I7" s="172"/>
      <c r="J7" s="65" t="s">
        <v>3</v>
      </c>
      <c r="K7" s="132" t="s">
        <v>124</v>
      </c>
      <c r="L7" s="133" t="s">
        <v>125</v>
      </c>
      <c r="M7" s="133" t="s">
        <v>126</v>
      </c>
      <c r="N7" s="133" t="s">
        <v>127</v>
      </c>
      <c r="O7" s="174" t="str">
        <f>IF(K5="4週8休相当",0.285,IF(K5="月単位の4週8休以上",0.285,IF(K5="通期の4週8休以上",0.285,IF(K5="4週7休相当",0.25,IF(K5="4週6休相当",0.214,"")))))</f>
        <v/>
      </c>
      <c r="P7" s="174"/>
      <c r="Q7" s="134" t="s">
        <v>123</v>
      </c>
      <c r="R7" s="176" t="str">
        <f>IF(ISBLANK(B3),"",IF(H7&gt;=N6,"〇","×"))</f>
        <v/>
      </c>
      <c r="S7" s="177"/>
      <c r="T7" s="70"/>
      <c r="U7" s="74" t="s">
        <v>64</v>
      </c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5"/>
      <c r="AI7" s="85"/>
      <c r="AJ7" s="85"/>
      <c r="AN7" s="50" t="s">
        <v>7</v>
      </c>
      <c r="AO7" s="51" t="s">
        <v>50</v>
      </c>
      <c r="AP7" s="51" t="s">
        <v>53</v>
      </c>
    </row>
    <row r="8" spans="1:42" ht="40.15" customHeight="1" x14ac:dyDescent="0.4">
      <c r="A8" s="2"/>
      <c r="B8" s="148" t="s">
        <v>23</v>
      </c>
      <c r="C8" s="54" t="s">
        <v>19</v>
      </c>
      <c r="D8" s="149" t="s">
        <v>13</v>
      </c>
      <c r="E8" s="149"/>
      <c r="F8" s="149"/>
      <c r="G8" s="149"/>
      <c r="H8" s="150">
        <f>'令和7年度_取得計画実績表（提出用）'!AI16+'令和7年度_取得計画実績表（提出用）'!AI23+'令和7年度_取得計画実績表（提出用）'!AI30+'令和7年度_取得計画実績表（提出用）'!AI37+'令和7年度_取得計画実績表（提出用）'!AI44+'令和7年度_取得計画実績表（提出用）'!AI51+'令和7年度_取得計画実績表（提出用）'!AI58+'令和7年度_取得計画実績表（提出用）'!AI65+'令和7年度_取得計画実績表（提出用）'!AI72+'令和7年度_取得計画実績表（提出用）'!AI79+'令和7年度_取得計画実績表（提出用）'!AI86+'令和7年度_取得計画実績表（提出用）'!AI93+AI16+AI23+AI30+AI37+AI44+AI51+AI58+AI65+AI72+AI79+AI86+AI93</f>
        <v>0</v>
      </c>
      <c r="I8" s="150"/>
      <c r="J8" s="66" t="s">
        <v>3</v>
      </c>
      <c r="K8" s="67"/>
      <c r="L8" s="59" t="s">
        <v>20</v>
      </c>
      <c r="M8" s="59" t="s">
        <v>21</v>
      </c>
      <c r="N8" s="151">
        <f>IFERROR(ROUNDUP($H$8*O9,0),0)</f>
        <v>0</v>
      </c>
      <c r="O8" s="151"/>
      <c r="P8" s="57" t="s">
        <v>3</v>
      </c>
      <c r="Q8" s="68"/>
      <c r="R8" s="152" t="s">
        <v>56</v>
      </c>
      <c r="S8" s="153"/>
      <c r="T8" s="71"/>
      <c r="U8" s="74" t="s">
        <v>65</v>
      </c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85"/>
      <c r="AI8" s="85"/>
      <c r="AJ8" s="85"/>
      <c r="AN8" s="50" t="s">
        <v>8</v>
      </c>
      <c r="AO8" s="51" t="s">
        <v>51</v>
      </c>
      <c r="AP8" s="51" t="s">
        <v>54</v>
      </c>
    </row>
    <row r="9" spans="1:42" ht="40.15" customHeight="1" thickBot="1" x14ac:dyDescent="0.45">
      <c r="A9" s="2"/>
      <c r="B9" s="148"/>
      <c r="C9" s="54" t="s">
        <v>20</v>
      </c>
      <c r="D9" s="149" t="s">
        <v>14</v>
      </c>
      <c r="E9" s="149"/>
      <c r="F9" s="149"/>
      <c r="G9" s="149"/>
      <c r="H9" s="154">
        <f>'令和7年度_取得計画実績表（提出用）'!AI17+'令和7年度_取得計画実績表（提出用）'!AI24+'令和7年度_取得計画実績表（提出用）'!AI31+'令和7年度_取得計画実績表（提出用）'!AI38+'令和7年度_取得計画実績表（提出用）'!AI45+'令和7年度_取得計画実績表（提出用）'!AI52+'令和7年度_取得計画実績表（提出用）'!AI59+'令和7年度_取得計画実績表（提出用）'!AI66+'令和7年度_取得計画実績表（提出用）'!AI73+'令和7年度_取得計画実績表（提出用）'!AI80+'令和7年度_取得計画実績表（提出用）'!AI87+'令和7年度_取得計画実績表（提出用）'!AI94+AI17+AI24+AI31+AI38+AI45+AI52+AI59+AI66+AI73+AI80+AI87+AI94</f>
        <v>0</v>
      </c>
      <c r="I9" s="154"/>
      <c r="J9" s="66" t="s">
        <v>3</v>
      </c>
      <c r="K9" s="129" t="s">
        <v>124</v>
      </c>
      <c r="L9" s="130" t="s">
        <v>125</v>
      </c>
      <c r="M9" s="130" t="s">
        <v>126</v>
      </c>
      <c r="N9" s="130" t="s">
        <v>127</v>
      </c>
      <c r="O9" s="156" t="str">
        <f>IF(K5="4週8休相当",0.285,IF(K5="月単位の4週8休以上",0.285,IF(K5="通期の4週8休以上",0.285,IF(K5="4週7休相当",0.25,IF(K5="4週6休相当",0.214,"")))))</f>
        <v/>
      </c>
      <c r="P9" s="156"/>
      <c r="Q9" s="131" t="s">
        <v>123</v>
      </c>
      <c r="R9" s="158" t="str">
        <f>IF(ISBLANK(B3),"",IF(H9&gt;=N8,"〇","×"))</f>
        <v/>
      </c>
      <c r="S9" s="159"/>
      <c r="T9" s="71"/>
      <c r="U9" s="74" t="s">
        <v>66</v>
      </c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135"/>
      <c r="AI9" s="135"/>
      <c r="AJ9" s="135"/>
      <c r="AN9" s="50" t="s">
        <v>40</v>
      </c>
      <c r="AO9" s="52" t="s">
        <v>52</v>
      </c>
      <c r="AP9" s="52"/>
    </row>
    <row r="10" spans="1:42" ht="22.15" customHeight="1" x14ac:dyDescent="0.4">
      <c r="A10" s="2"/>
      <c r="AN10" s="50"/>
      <c r="AO10" s="52"/>
      <c r="AP10" s="52"/>
    </row>
    <row r="11" spans="1:42" ht="25.15" customHeight="1" x14ac:dyDescent="0.4">
      <c r="A11" s="145" t="s">
        <v>143</v>
      </c>
      <c r="B11" s="4" t="s">
        <v>24</v>
      </c>
      <c r="C11" s="18">
        <v>1</v>
      </c>
      <c r="D11" s="13">
        <f>C11+1</f>
        <v>2</v>
      </c>
      <c r="E11" s="13">
        <f t="shared" ref="E11:AF11" si="0">D11+1</f>
        <v>3</v>
      </c>
      <c r="F11" s="21">
        <f t="shared" si="0"/>
        <v>4</v>
      </c>
      <c r="G11" s="21">
        <f t="shared" si="0"/>
        <v>5</v>
      </c>
      <c r="H11" s="13">
        <f t="shared" si="0"/>
        <v>6</v>
      </c>
      <c r="I11" s="13">
        <f t="shared" si="0"/>
        <v>7</v>
      </c>
      <c r="J11" s="13">
        <f t="shared" si="0"/>
        <v>8</v>
      </c>
      <c r="K11" s="13">
        <f t="shared" si="0"/>
        <v>9</v>
      </c>
      <c r="L11" s="13">
        <f t="shared" si="0"/>
        <v>10</v>
      </c>
      <c r="M11" s="21">
        <f t="shared" si="0"/>
        <v>11</v>
      </c>
      <c r="N11" s="21">
        <f t="shared" si="0"/>
        <v>12</v>
      </c>
      <c r="O11" s="13">
        <f t="shared" si="0"/>
        <v>13</v>
      </c>
      <c r="P11" s="13">
        <f t="shared" si="0"/>
        <v>14</v>
      </c>
      <c r="Q11" s="13">
        <f t="shared" si="0"/>
        <v>15</v>
      </c>
      <c r="R11" s="13">
        <f t="shared" si="0"/>
        <v>16</v>
      </c>
      <c r="S11" s="13">
        <f t="shared" si="0"/>
        <v>17</v>
      </c>
      <c r="T11" s="21">
        <f t="shared" si="0"/>
        <v>18</v>
      </c>
      <c r="U11" s="21">
        <f t="shared" si="0"/>
        <v>19</v>
      </c>
      <c r="V11" s="13">
        <f t="shared" si="0"/>
        <v>20</v>
      </c>
      <c r="W11" s="13">
        <f t="shared" si="0"/>
        <v>21</v>
      </c>
      <c r="X11" s="13">
        <f t="shared" si="0"/>
        <v>22</v>
      </c>
      <c r="Y11" s="13">
        <f t="shared" si="0"/>
        <v>23</v>
      </c>
      <c r="Z11" s="13">
        <f t="shared" si="0"/>
        <v>24</v>
      </c>
      <c r="AA11" s="21">
        <f t="shared" si="0"/>
        <v>25</v>
      </c>
      <c r="AB11" s="21">
        <f t="shared" si="0"/>
        <v>26</v>
      </c>
      <c r="AC11" s="13">
        <f t="shared" si="0"/>
        <v>27</v>
      </c>
      <c r="AD11" s="13">
        <f t="shared" si="0"/>
        <v>28</v>
      </c>
      <c r="AE11" s="21">
        <f t="shared" si="0"/>
        <v>29</v>
      </c>
      <c r="AF11" s="13">
        <f t="shared" si="0"/>
        <v>30</v>
      </c>
      <c r="AG11" s="14"/>
      <c r="AH11" s="142" t="str">
        <f>A11</f>
        <v>令和8年4月</v>
      </c>
      <c r="AI11" s="142"/>
      <c r="AJ11" s="142"/>
      <c r="AK11" s="142"/>
      <c r="AL11" s="87"/>
    </row>
    <row r="12" spans="1:42" ht="25.15" customHeight="1" x14ac:dyDescent="0.4">
      <c r="A12" s="147"/>
      <c r="B12" s="5" t="s">
        <v>25</v>
      </c>
      <c r="C12" s="28" t="s">
        <v>70</v>
      </c>
      <c r="D12" s="28" t="s">
        <v>93</v>
      </c>
      <c r="E12" s="28" t="s">
        <v>73</v>
      </c>
      <c r="F12" s="23" t="s">
        <v>68</v>
      </c>
      <c r="G12" s="23" t="s">
        <v>71</v>
      </c>
      <c r="H12" s="28" t="s">
        <v>33</v>
      </c>
      <c r="I12" s="28" t="s">
        <v>34</v>
      </c>
      <c r="J12" s="28" t="s">
        <v>35</v>
      </c>
      <c r="K12" s="28" t="s">
        <v>36</v>
      </c>
      <c r="L12" s="28" t="s">
        <v>37</v>
      </c>
      <c r="M12" s="23" t="s">
        <v>38</v>
      </c>
      <c r="N12" s="23" t="s">
        <v>15</v>
      </c>
      <c r="O12" s="28" t="s">
        <v>33</v>
      </c>
      <c r="P12" s="28" t="s">
        <v>34</v>
      </c>
      <c r="Q12" s="28" t="s">
        <v>35</v>
      </c>
      <c r="R12" s="28" t="s">
        <v>36</v>
      </c>
      <c r="S12" s="28" t="s">
        <v>37</v>
      </c>
      <c r="T12" s="23" t="s">
        <v>38</v>
      </c>
      <c r="U12" s="23" t="s">
        <v>15</v>
      </c>
      <c r="V12" s="28" t="s">
        <v>33</v>
      </c>
      <c r="W12" s="28" t="s">
        <v>34</v>
      </c>
      <c r="X12" s="28" t="s">
        <v>35</v>
      </c>
      <c r="Y12" s="28" t="s">
        <v>36</v>
      </c>
      <c r="Z12" s="28" t="s">
        <v>37</v>
      </c>
      <c r="AA12" s="23" t="s">
        <v>38</v>
      </c>
      <c r="AB12" s="23" t="s">
        <v>15</v>
      </c>
      <c r="AC12" s="28" t="s">
        <v>33</v>
      </c>
      <c r="AD12" s="28" t="s">
        <v>155</v>
      </c>
      <c r="AE12" s="23" t="s">
        <v>70</v>
      </c>
      <c r="AF12" s="28" t="s">
        <v>74</v>
      </c>
      <c r="AG12" s="90"/>
      <c r="AH12" s="142"/>
      <c r="AI12" s="142"/>
      <c r="AJ12" s="142"/>
      <c r="AK12" s="142"/>
      <c r="AL12" s="87"/>
      <c r="AO12" s="123" t="s">
        <v>120</v>
      </c>
    </row>
    <row r="13" spans="1:42" ht="25.15" customHeight="1" x14ac:dyDescent="0.4">
      <c r="A13" s="147"/>
      <c r="B13" s="6" t="s">
        <v>26</v>
      </c>
      <c r="C13" s="19"/>
      <c r="D13" s="15"/>
      <c r="E13" s="15"/>
      <c r="F13" s="22"/>
      <c r="G13" s="22"/>
      <c r="H13" s="15"/>
      <c r="I13" s="15"/>
      <c r="J13" s="15"/>
      <c r="K13" s="15"/>
      <c r="L13" s="15"/>
      <c r="M13" s="22"/>
      <c r="N13" s="22"/>
      <c r="O13" s="15"/>
      <c r="P13" s="15"/>
      <c r="Q13" s="15"/>
      <c r="R13" s="15"/>
      <c r="S13" s="15"/>
      <c r="T13" s="22"/>
      <c r="U13" s="22"/>
      <c r="V13" s="15"/>
      <c r="W13" s="15"/>
      <c r="X13" s="15"/>
      <c r="Y13" s="15"/>
      <c r="Z13" s="15"/>
      <c r="AA13" s="22"/>
      <c r="AB13" s="22"/>
      <c r="AC13" s="15"/>
      <c r="AD13" s="15"/>
      <c r="AE13" s="24" t="s">
        <v>4</v>
      </c>
      <c r="AF13" s="15"/>
      <c r="AG13" s="17"/>
      <c r="AH13" s="142"/>
      <c r="AI13" s="142"/>
      <c r="AJ13" s="142"/>
      <c r="AK13" s="142"/>
      <c r="AL13" s="87"/>
      <c r="AO13" s="123" t="s">
        <v>121</v>
      </c>
    </row>
    <row r="14" spans="1:42" ht="25.15" customHeight="1" x14ac:dyDescent="0.4">
      <c r="A14" s="147"/>
      <c r="B14" s="4" t="s">
        <v>30</v>
      </c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14"/>
      <c r="AH14" s="9" t="s">
        <v>11</v>
      </c>
      <c r="AI14" s="110">
        <f>IF(C14&amp;D14&amp;E14&amp;F14&amp;G14&amp;H14&amp;I14&amp;J14&amp;K14&amp;L14&amp;M14&amp;N14&amp;O14&amp;P14&amp;Q14&amp;R14&amp;S14&amp;T14&amp;U14&amp;V14&amp;W14&amp;X14&amp;Y14&amp;Z14&amp;AA14&amp;AB14&amp;AC14&amp;AD14&amp;AE14&amp;AF14&amp;AG14="",0,IF(C14&amp;D14&amp;E14&amp;F14&amp;G14&amp;H14&amp;I14&amp;J14&amp;K14&amp;L14&amp;M14&amp;N14&amp;O14&amp;P14&amp;Q14&amp;R14&amp;S14&amp;T14&amp;U14&amp;V14&amp;W14&amp;X14&amp;Y14&amp;Z14&amp;AA14&amp;AB14&amp;AC14&amp;AD14&amp;AE14&amp;AF14&amp;AG14="着",COUNTA(C11:AG11)-IFERROR(MATCH("着",C14:AG14,0),0)+COUNTIF(C14:AG14,"着"),IFERROR(MATCH("完",C14:AG14,0),COUNTA(C11:AG11)-IFERROR(MATCH("着",C14:AG14,0),0)+COUNTIF(C14:AG14,"着"))))-COUNTIF(C14:AG14,"夏")-COUNTIF(C14:AG14,"年")-COUNTIF(C14:AG14,"中")-COUNTIF(C14:AG14,"製")</f>
        <v>0</v>
      </c>
      <c r="AJ14" s="10" t="s">
        <v>3</v>
      </c>
      <c r="AK14" s="192" t="str">
        <f>IFERROR(AI15/AI14,"")</f>
        <v/>
      </c>
      <c r="AL14" s="122"/>
      <c r="AO14" s="123" t="s">
        <v>122</v>
      </c>
    </row>
    <row r="15" spans="1:42" ht="25.15" customHeight="1" x14ac:dyDescent="0.4">
      <c r="A15" s="147"/>
      <c r="B15" s="6" t="s">
        <v>27</v>
      </c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7"/>
      <c r="AH15" s="48" t="s">
        <v>12</v>
      </c>
      <c r="AI15" s="111">
        <f>COUNTA(C15:AG15)</f>
        <v>0</v>
      </c>
      <c r="AJ15" s="49" t="s">
        <v>3</v>
      </c>
      <c r="AK15" s="192"/>
      <c r="AL15" s="140"/>
      <c r="AO15" s="124" t="s">
        <v>133</v>
      </c>
    </row>
    <row r="16" spans="1:42" ht="25.15" customHeight="1" x14ac:dyDescent="0.4">
      <c r="A16" s="147"/>
      <c r="B16" s="7" t="s">
        <v>31</v>
      </c>
      <c r="C16" s="98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14"/>
      <c r="AH16" s="11" t="s">
        <v>13</v>
      </c>
      <c r="AI16" s="110">
        <f>IF(C16&amp;D16&amp;E16&amp;F16&amp;G16&amp;H16&amp;I16&amp;J16&amp;K16&amp;L16&amp;M16&amp;N16&amp;O16&amp;P16&amp;Q16&amp;R16&amp;S16&amp;T16&amp;U16&amp;V16&amp;W16&amp;X16&amp;Y16&amp;Z16&amp;AA16&amp;AB16&amp;AC16&amp;AD16&amp;AE16&amp;AF16&amp;AG16="",0,IF(C16&amp;D16&amp;E16&amp;F16&amp;G16&amp;H16&amp;I16&amp;J16&amp;K16&amp;L16&amp;M16&amp;N16&amp;O16&amp;P16&amp;Q16&amp;R16&amp;S16&amp;T16&amp;U16&amp;V16&amp;W16&amp;X16&amp;Y16&amp;Z16&amp;AA16&amp;AB16&amp;AC16&amp;AD16&amp;AE16&amp;AF16&amp;AG16="着",COUNTA(C11:AG11)-IFERROR(MATCH("着",C16:AG16,0),0)+COUNTIF(C16:AG16,"着"),IFERROR(MATCH("完",C16:AG16,0),COUNTA(C11:AG11)-IFERROR(MATCH("着",C16:AG16,0),0)+COUNTIF(C16:AG16,"着"))))-COUNTIF(C16:AG16,"夏")-COUNTIF(C16:AG16,"年")-COUNTIF(C16:AG16,"中")-COUNTIF(C16:AG16,"製")</f>
        <v>0</v>
      </c>
      <c r="AJ16" s="12" t="s">
        <v>3</v>
      </c>
      <c r="AK16" s="192" t="str">
        <f>IF(AI17="0","0.0%",IFERROR(AI17/AI16,""))</f>
        <v>0.0%</v>
      </c>
      <c r="AL16" s="191" t="str">
        <f>IF($K$5="月単位の4週8休以上",IFERROR(IF(AI17/AI16&gt;=0.285,"月単位「OK」",IF(AI17/AI16&gt;=0.266,"月単位「OK」",IF(AND(COUNTIF(C16:D16,"着"),COUNT(D17:AG17)&gt;=8),"月単位「OK」",IF(AND(COUNTIF(H16:K16,"着"),COUNT(I17:AG17)&gt;=6),"月単位「OK」",IF(AND(COUNTIF(O16:R16,"着"),COUNT(P17:AG17)&gt;=4),"月単位「OK」",IF(AND(COUNTIF(V16:Y16,"着"),COUNT(W17:AG17)&gt;=2),"月単位「OK」",IF(AND(COUNTIF(AC16:AF16,"着"),COUNT(AD17:AG17)&gt;=0),"月単位「OK」",IF(AND(COUNTIF(C16:E16,"完"),COUNT(C17:E17)&gt;=0),"月単位「OK」",IF(AND(COUNTIF(F16,"完"),COUNT(C17:E17)&gt;=1),"月単位「OK」",IF(AND(COUNTIF(J16:L16,"完"),COUNT(C17:K17)&gt;=2),"月単位「OK」",IF(AND(COUNTIF(M16,"完"),COUNT(C17:L17)&gt;=3),"月単位「OK」",IF(AND(COUNTIF(Q16:S16,"完"),COUNT(C17:R17)&gt;=4),"月単位「OK」",IF(AND(COUNTIF(T16,"完"),COUNT(C17:S17)&gt;=5),"月単位「OK」",IF(AND(COUNTIF(X16:Z16,"完"),COUNT(C17:Y17)&gt;=6),"月単位「OK」",IF(AND(COUNTIF(AA16,"完"),COUNT(C17:Z17)&gt;=7),"月単位「OK」",IF(AND(COUNTIF(AE16:AF16,"完"),COUNT(C17:AE17)&gt;=8),"月単位「OK」","月単位「NG」")))))))))))))))),0),"")</f>
        <v/>
      </c>
      <c r="AO16" s="124" t="s">
        <v>134</v>
      </c>
    </row>
    <row r="17" spans="1:40" ht="25.15" customHeight="1" x14ac:dyDescent="0.4">
      <c r="A17" s="146"/>
      <c r="B17" s="8" t="s">
        <v>28</v>
      </c>
      <c r="C17" s="112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25"/>
      <c r="AH17" s="93" t="s">
        <v>14</v>
      </c>
      <c r="AI17" s="111" t="str">
        <f>IF(COUNTA(C17:AG17)&gt;=1,COUNT(C17:AG17),"0")</f>
        <v>0</v>
      </c>
      <c r="AJ17" s="94" t="s">
        <v>3</v>
      </c>
      <c r="AK17" s="192"/>
      <c r="AL17" s="191"/>
    </row>
    <row r="18" spans="1:40" ht="25.15" customHeight="1" x14ac:dyDescent="0.4">
      <c r="A18" s="145" t="s">
        <v>144</v>
      </c>
      <c r="B18" s="4" t="s">
        <v>24</v>
      </c>
      <c r="C18" s="18">
        <v>1</v>
      </c>
      <c r="D18" s="21">
        <f>C18+1</f>
        <v>2</v>
      </c>
      <c r="E18" s="21">
        <f t="shared" ref="E18:AG18" si="1">D18+1</f>
        <v>3</v>
      </c>
      <c r="F18" s="21">
        <f t="shared" si="1"/>
        <v>4</v>
      </c>
      <c r="G18" s="21">
        <f t="shared" si="1"/>
        <v>5</v>
      </c>
      <c r="H18" s="21">
        <f t="shared" si="1"/>
        <v>6</v>
      </c>
      <c r="I18" s="13">
        <f t="shared" si="1"/>
        <v>7</v>
      </c>
      <c r="J18" s="13">
        <f t="shared" si="1"/>
        <v>8</v>
      </c>
      <c r="K18" s="21">
        <f t="shared" si="1"/>
        <v>9</v>
      </c>
      <c r="L18" s="21">
        <f t="shared" si="1"/>
        <v>10</v>
      </c>
      <c r="M18" s="13">
        <f t="shared" si="1"/>
        <v>11</v>
      </c>
      <c r="N18" s="13">
        <f t="shared" si="1"/>
        <v>12</v>
      </c>
      <c r="O18" s="13">
        <f t="shared" si="1"/>
        <v>13</v>
      </c>
      <c r="P18" s="13">
        <f t="shared" si="1"/>
        <v>14</v>
      </c>
      <c r="Q18" s="13">
        <f t="shared" si="1"/>
        <v>15</v>
      </c>
      <c r="R18" s="21">
        <f t="shared" si="1"/>
        <v>16</v>
      </c>
      <c r="S18" s="21">
        <f t="shared" si="1"/>
        <v>17</v>
      </c>
      <c r="T18" s="13">
        <f t="shared" si="1"/>
        <v>18</v>
      </c>
      <c r="U18" s="13">
        <f t="shared" si="1"/>
        <v>19</v>
      </c>
      <c r="V18" s="13">
        <f t="shared" si="1"/>
        <v>20</v>
      </c>
      <c r="W18" s="13">
        <f t="shared" si="1"/>
        <v>21</v>
      </c>
      <c r="X18" s="13">
        <f t="shared" si="1"/>
        <v>22</v>
      </c>
      <c r="Y18" s="21">
        <f t="shared" si="1"/>
        <v>23</v>
      </c>
      <c r="Z18" s="21">
        <f t="shared" si="1"/>
        <v>24</v>
      </c>
      <c r="AA18" s="13">
        <f t="shared" si="1"/>
        <v>25</v>
      </c>
      <c r="AB18" s="13">
        <f t="shared" si="1"/>
        <v>26</v>
      </c>
      <c r="AC18" s="13">
        <f t="shared" si="1"/>
        <v>27</v>
      </c>
      <c r="AD18" s="13">
        <f t="shared" si="1"/>
        <v>28</v>
      </c>
      <c r="AE18" s="13">
        <f t="shared" si="1"/>
        <v>29</v>
      </c>
      <c r="AF18" s="21">
        <f t="shared" si="1"/>
        <v>30</v>
      </c>
      <c r="AG18" s="27">
        <f t="shared" si="1"/>
        <v>31</v>
      </c>
      <c r="AH18" s="142" t="str">
        <f>A18</f>
        <v>令和8年5月</v>
      </c>
      <c r="AI18" s="142"/>
      <c r="AJ18" s="142"/>
      <c r="AK18" s="142"/>
      <c r="AL18" s="87"/>
    </row>
    <row r="19" spans="1:40" ht="25.15" customHeight="1" x14ac:dyDescent="0.4">
      <c r="A19" s="147"/>
      <c r="B19" s="5" t="s">
        <v>25</v>
      </c>
      <c r="C19" s="28" t="s">
        <v>156</v>
      </c>
      <c r="D19" s="23" t="s">
        <v>157</v>
      </c>
      <c r="E19" s="23" t="s">
        <v>71</v>
      </c>
      <c r="F19" s="23" t="s">
        <v>72</v>
      </c>
      <c r="G19" s="23" t="s">
        <v>69</v>
      </c>
      <c r="H19" s="23" t="s">
        <v>70</v>
      </c>
      <c r="I19" s="28" t="s">
        <v>74</v>
      </c>
      <c r="J19" s="28" t="s">
        <v>73</v>
      </c>
      <c r="K19" s="23" t="s">
        <v>38</v>
      </c>
      <c r="L19" s="23" t="s">
        <v>15</v>
      </c>
      <c r="M19" s="28" t="s">
        <v>33</v>
      </c>
      <c r="N19" s="28" t="s">
        <v>34</v>
      </c>
      <c r="O19" s="28" t="s">
        <v>35</v>
      </c>
      <c r="P19" s="28" t="s">
        <v>36</v>
      </c>
      <c r="Q19" s="28" t="s">
        <v>37</v>
      </c>
      <c r="R19" s="23" t="s">
        <v>38</v>
      </c>
      <c r="S19" s="23" t="s">
        <v>15</v>
      </c>
      <c r="T19" s="28" t="s">
        <v>33</v>
      </c>
      <c r="U19" s="28" t="s">
        <v>34</v>
      </c>
      <c r="V19" s="28" t="s">
        <v>35</v>
      </c>
      <c r="W19" s="28" t="s">
        <v>36</v>
      </c>
      <c r="X19" s="28" t="s">
        <v>37</v>
      </c>
      <c r="Y19" s="23" t="s">
        <v>38</v>
      </c>
      <c r="Z19" s="23" t="s">
        <v>15</v>
      </c>
      <c r="AA19" s="28" t="s">
        <v>33</v>
      </c>
      <c r="AB19" s="28" t="s">
        <v>34</v>
      </c>
      <c r="AC19" s="28" t="s">
        <v>35</v>
      </c>
      <c r="AD19" s="28" t="s">
        <v>36</v>
      </c>
      <c r="AE19" s="28" t="s">
        <v>37</v>
      </c>
      <c r="AF19" s="23" t="s">
        <v>158</v>
      </c>
      <c r="AG19" s="23" t="s">
        <v>3</v>
      </c>
      <c r="AH19" s="142"/>
      <c r="AI19" s="142"/>
      <c r="AJ19" s="142"/>
      <c r="AK19" s="142"/>
      <c r="AL19" s="87"/>
    </row>
    <row r="20" spans="1:40" ht="25.15" customHeight="1" x14ac:dyDescent="0.4">
      <c r="A20" s="147"/>
      <c r="B20" s="6" t="s">
        <v>26</v>
      </c>
      <c r="C20" s="19"/>
      <c r="D20" s="22"/>
      <c r="E20" s="24" t="s">
        <v>4</v>
      </c>
      <c r="F20" s="24" t="s">
        <v>4</v>
      </c>
      <c r="G20" s="24" t="s">
        <v>4</v>
      </c>
      <c r="H20" s="24"/>
      <c r="I20" s="15"/>
      <c r="J20" s="15"/>
      <c r="K20" s="22"/>
      <c r="L20" s="22"/>
      <c r="M20" s="15"/>
      <c r="N20" s="15"/>
      <c r="O20" s="15"/>
      <c r="P20" s="15"/>
      <c r="Q20" s="15"/>
      <c r="R20" s="22"/>
      <c r="S20" s="22"/>
      <c r="T20" s="15"/>
      <c r="U20" s="15"/>
      <c r="V20" s="15"/>
      <c r="W20" s="15"/>
      <c r="X20" s="15"/>
      <c r="Y20" s="22"/>
      <c r="Z20" s="22"/>
      <c r="AA20" s="15"/>
      <c r="AB20" s="15"/>
      <c r="AC20" s="15"/>
      <c r="AD20" s="15"/>
      <c r="AE20" s="16"/>
      <c r="AF20" s="22"/>
      <c r="AG20" s="91"/>
      <c r="AH20" s="142"/>
      <c r="AI20" s="142"/>
      <c r="AJ20" s="142"/>
      <c r="AK20" s="142"/>
      <c r="AL20" s="87"/>
    </row>
    <row r="21" spans="1:40" ht="25.15" customHeight="1" x14ac:dyDescent="0.4">
      <c r="A21" s="147"/>
      <c r="B21" s="4" t="s">
        <v>30</v>
      </c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100"/>
      <c r="AH21" s="9" t="s">
        <v>11</v>
      </c>
      <c r="AI21" s="110">
        <f>IF(C21&amp;D21&amp;E21&amp;F21&amp;G21&amp;H21&amp;I21&amp;J21&amp;K21&amp;L21&amp;M21&amp;N21&amp;O21&amp;P21&amp;Q21&amp;R21&amp;S21&amp;T21&amp;U21&amp;V21&amp;W21&amp;X21&amp;Y21&amp;Z21&amp;AA21&amp;AB21&amp;AC21&amp;AD21&amp;AE21&amp;AF21&amp;AG21="",0,IF(C21&amp;D21&amp;E21&amp;F21&amp;G21&amp;H21&amp;I21&amp;J21&amp;K21&amp;L21&amp;M21&amp;N21&amp;O21&amp;P21&amp;Q21&amp;R21&amp;S21&amp;T21&amp;U21&amp;V21&amp;W21&amp;X21&amp;Y21&amp;Z21&amp;AA21&amp;AB21&amp;AC21&amp;AD21&amp;AE21&amp;AF21&amp;AG21="着",COUNTA(C18:AG18)-IFERROR(MATCH("着",C21:AG21,0),0)+COUNTIF(C21:AG21,"着"),IFERROR(MATCH("完",C21:AG21,0),COUNTA(C18:AG18)-IFERROR(MATCH("着",C21:AG21,0),0)+COUNTIF(C21:AG21,"着"))))-COUNTIF(C21:AG21,"夏")-COUNTIF(C21:AG21,"年")-COUNTIF(C21:AG21,"中")-COUNTIF(C21:AG21,"製")</f>
        <v>0</v>
      </c>
      <c r="AJ21" s="10" t="s">
        <v>3</v>
      </c>
      <c r="AK21" s="192" t="str">
        <f>IFERROR(AI22/AI21,"")</f>
        <v/>
      </c>
      <c r="AL21" s="122"/>
      <c r="AN21" s="115" t="s">
        <v>138</v>
      </c>
    </row>
    <row r="22" spans="1:40" ht="25.15" customHeight="1" x14ac:dyDescent="0.4">
      <c r="A22" s="147"/>
      <c r="B22" s="6" t="s">
        <v>27</v>
      </c>
      <c r="C22" s="101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3"/>
      <c r="AH22" s="48" t="s">
        <v>12</v>
      </c>
      <c r="AI22" s="111">
        <f>COUNTA(C22:AG22)</f>
        <v>0</v>
      </c>
      <c r="AJ22" s="49" t="s">
        <v>3</v>
      </c>
      <c r="AK22" s="192"/>
      <c r="AL22" s="140"/>
      <c r="AN22" s="115" t="s">
        <v>139</v>
      </c>
    </row>
    <row r="23" spans="1:40" ht="25.15" customHeight="1" x14ac:dyDescent="0.4">
      <c r="A23" s="147"/>
      <c r="B23" s="7" t="s">
        <v>31</v>
      </c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11" t="s">
        <v>13</v>
      </c>
      <c r="AI23" s="110">
        <f>IF(C23&amp;D23&amp;E23&amp;F23&amp;G23&amp;H23&amp;I23&amp;J23&amp;K23&amp;L23&amp;M23&amp;N23&amp;O23&amp;P23&amp;Q23&amp;R23&amp;S23&amp;T23&amp;U23&amp;V23&amp;W23&amp;X23&amp;Y23&amp;Z23&amp;AA23&amp;AB23&amp;AC23&amp;AD23&amp;AE23&amp;AF23&amp;AG23="",0,IF(C23&amp;D23&amp;E23&amp;F23&amp;G23&amp;H23&amp;I23&amp;J23&amp;K23&amp;L23&amp;M23&amp;N23&amp;O23&amp;P23&amp;Q23&amp;R23&amp;S23&amp;T23&amp;U23&amp;V23&amp;W23&amp;X23&amp;Y23&amp;Z23&amp;AA23&amp;AB23&amp;AC23&amp;AD23&amp;AE23&amp;AF23&amp;AG23="着",COUNTA(C18:AG18)-IFERROR(MATCH("着",C23:AG23,0),0)+COUNTIF(C23:AG23,"着"),IFERROR(MATCH("完",C23:AG23,0),COUNTA(C18:AG18)-IFERROR(MATCH("着",C23:AG23,0),0)+COUNTIF(C23:AG23,"着"))))-COUNTIF(C23:AG23,"夏")-COUNTIF(C23:AG23,"年")-COUNTIF(C23:AG23,"中")-COUNTIF(C23:AG23,"製")</f>
        <v>0</v>
      </c>
      <c r="AJ23" s="12" t="s">
        <v>3</v>
      </c>
      <c r="AK23" s="192" t="str">
        <f>IF(AI24="0","0.0%",IFERROR(AI24/AI23,""))</f>
        <v>0.0%</v>
      </c>
      <c r="AL23" s="191" t="str">
        <f>IF($K$5="月単位の4週8休以上",IFERROR(IF(AI24/AI23&gt;=0.285,"月単位「OK」",IF(AND(COUNTIF(C23,"完"),COUNT(C24)&gt;=0),"月単位「OK」",IF(AND(COUNTIF(J23,"完"),COUNT(C24:I24)&gt;=2),"月単位「OK」",IF(AND(COUNTIF(Q23,"完"),COUNT(C24:P24)&gt;=4),"月単位「OK」",IF(AND(COUNTIF(X23,"完"),COUNT(C24:W24)&gt;=6),"月単位「OK」",IF(AND(COUNTIF(AE23,"完"),COUNT(C24:AD24)&gt;=8),"月単位「OK」","月単位「NG」")))))),0),"")</f>
        <v/>
      </c>
      <c r="AN23" s="115" t="s">
        <v>136</v>
      </c>
    </row>
    <row r="24" spans="1:40" ht="25.15" customHeight="1" x14ac:dyDescent="0.4">
      <c r="A24" s="146"/>
      <c r="B24" s="8" t="s">
        <v>28</v>
      </c>
      <c r="C24" s="112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4"/>
      <c r="AH24" s="93" t="s">
        <v>14</v>
      </c>
      <c r="AI24" s="111" t="str">
        <f>IF(COUNTA(C24:AG24)&gt;=1,COUNT(C24:AG24),"0")</f>
        <v>0</v>
      </c>
      <c r="AJ24" s="94" t="s">
        <v>3</v>
      </c>
      <c r="AK24" s="192"/>
      <c r="AL24" s="191"/>
      <c r="AN24" s="115" t="s">
        <v>137</v>
      </c>
    </row>
    <row r="25" spans="1:40" ht="25.15" customHeight="1" x14ac:dyDescent="0.4">
      <c r="A25" s="145" t="s">
        <v>145</v>
      </c>
      <c r="B25" s="4" t="s">
        <v>24</v>
      </c>
      <c r="C25" s="18">
        <v>1</v>
      </c>
      <c r="D25" s="13">
        <f>C25+1</f>
        <v>2</v>
      </c>
      <c r="E25" s="13">
        <f t="shared" ref="E25:AF25" si="2">D25+1</f>
        <v>3</v>
      </c>
      <c r="F25" s="13">
        <f t="shared" si="2"/>
        <v>4</v>
      </c>
      <c r="G25" s="13">
        <f t="shared" si="2"/>
        <v>5</v>
      </c>
      <c r="H25" s="21">
        <f t="shared" si="2"/>
        <v>6</v>
      </c>
      <c r="I25" s="21">
        <f t="shared" si="2"/>
        <v>7</v>
      </c>
      <c r="J25" s="13">
        <f t="shared" si="2"/>
        <v>8</v>
      </c>
      <c r="K25" s="13">
        <f t="shared" si="2"/>
        <v>9</v>
      </c>
      <c r="L25" s="13">
        <f t="shared" si="2"/>
        <v>10</v>
      </c>
      <c r="M25" s="13">
        <f t="shared" si="2"/>
        <v>11</v>
      </c>
      <c r="N25" s="13">
        <f t="shared" si="2"/>
        <v>12</v>
      </c>
      <c r="O25" s="21">
        <f t="shared" si="2"/>
        <v>13</v>
      </c>
      <c r="P25" s="21">
        <f t="shared" si="2"/>
        <v>14</v>
      </c>
      <c r="Q25" s="13">
        <f t="shared" si="2"/>
        <v>15</v>
      </c>
      <c r="R25" s="13">
        <f t="shared" si="2"/>
        <v>16</v>
      </c>
      <c r="S25" s="13">
        <f t="shared" si="2"/>
        <v>17</v>
      </c>
      <c r="T25" s="13">
        <f t="shared" si="2"/>
        <v>18</v>
      </c>
      <c r="U25" s="13">
        <f t="shared" si="2"/>
        <v>19</v>
      </c>
      <c r="V25" s="21">
        <f t="shared" si="2"/>
        <v>20</v>
      </c>
      <c r="W25" s="21">
        <f t="shared" si="2"/>
        <v>21</v>
      </c>
      <c r="X25" s="13">
        <f t="shared" si="2"/>
        <v>22</v>
      </c>
      <c r="Y25" s="13">
        <f t="shared" si="2"/>
        <v>23</v>
      </c>
      <c r="Z25" s="13">
        <f t="shared" si="2"/>
        <v>24</v>
      </c>
      <c r="AA25" s="13">
        <f t="shared" si="2"/>
        <v>25</v>
      </c>
      <c r="AB25" s="13">
        <f t="shared" si="2"/>
        <v>26</v>
      </c>
      <c r="AC25" s="21">
        <f t="shared" si="2"/>
        <v>27</v>
      </c>
      <c r="AD25" s="21">
        <f t="shared" si="2"/>
        <v>28</v>
      </c>
      <c r="AE25" s="13">
        <f t="shared" si="2"/>
        <v>29</v>
      </c>
      <c r="AF25" s="13">
        <f t="shared" si="2"/>
        <v>30</v>
      </c>
      <c r="AG25" s="14"/>
      <c r="AH25" s="142" t="str">
        <f>A25</f>
        <v>令和8年6月</v>
      </c>
      <c r="AI25" s="142"/>
      <c r="AJ25" s="142"/>
      <c r="AK25" s="142"/>
      <c r="AL25" s="87"/>
      <c r="AN25" s="126" t="s">
        <v>167</v>
      </c>
    </row>
    <row r="26" spans="1:40" ht="25.15" customHeight="1" x14ac:dyDescent="0.4">
      <c r="A26" s="147"/>
      <c r="B26" s="5" t="s">
        <v>25</v>
      </c>
      <c r="C26" s="28" t="s">
        <v>72</v>
      </c>
      <c r="D26" s="28" t="s">
        <v>34</v>
      </c>
      <c r="E26" s="28" t="s">
        <v>35</v>
      </c>
      <c r="F26" s="28" t="s">
        <v>36</v>
      </c>
      <c r="G26" s="28" t="s">
        <v>37</v>
      </c>
      <c r="H26" s="23" t="s">
        <v>38</v>
      </c>
      <c r="I26" s="23" t="s">
        <v>15</v>
      </c>
      <c r="J26" s="28" t="s">
        <v>33</v>
      </c>
      <c r="K26" s="28" t="s">
        <v>34</v>
      </c>
      <c r="L26" s="28" t="s">
        <v>35</v>
      </c>
      <c r="M26" s="28" t="s">
        <v>36</v>
      </c>
      <c r="N26" s="28" t="s">
        <v>37</v>
      </c>
      <c r="O26" s="23" t="s">
        <v>38</v>
      </c>
      <c r="P26" s="23" t="s">
        <v>15</v>
      </c>
      <c r="Q26" s="28" t="s">
        <v>33</v>
      </c>
      <c r="R26" s="28" t="s">
        <v>34</v>
      </c>
      <c r="S26" s="28" t="s">
        <v>35</v>
      </c>
      <c r="T26" s="28" t="s">
        <v>36</v>
      </c>
      <c r="U26" s="28" t="s">
        <v>37</v>
      </c>
      <c r="V26" s="23" t="s">
        <v>38</v>
      </c>
      <c r="W26" s="23" t="s">
        <v>15</v>
      </c>
      <c r="X26" s="28" t="s">
        <v>33</v>
      </c>
      <c r="Y26" s="28" t="s">
        <v>34</v>
      </c>
      <c r="Z26" s="28" t="s">
        <v>35</v>
      </c>
      <c r="AA26" s="28" t="s">
        <v>36</v>
      </c>
      <c r="AB26" s="28" t="s">
        <v>37</v>
      </c>
      <c r="AC26" s="23" t="s">
        <v>38</v>
      </c>
      <c r="AD26" s="23" t="s">
        <v>15</v>
      </c>
      <c r="AE26" s="28" t="s">
        <v>72</v>
      </c>
      <c r="AF26" s="28" t="s">
        <v>92</v>
      </c>
      <c r="AG26" s="38"/>
      <c r="AH26" s="142"/>
      <c r="AI26" s="142"/>
      <c r="AJ26" s="142"/>
      <c r="AK26" s="142"/>
      <c r="AL26" s="87"/>
      <c r="AN26" s="115" t="s">
        <v>166</v>
      </c>
    </row>
    <row r="27" spans="1:40" ht="25.15" customHeight="1" x14ac:dyDescent="0.4">
      <c r="A27" s="147"/>
      <c r="B27" s="6" t="s">
        <v>26</v>
      </c>
      <c r="C27" s="19"/>
      <c r="D27" s="15"/>
      <c r="E27" s="15"/>
      <c r="F27" s="15"/>
      <c r="G27" s="15"/>
      <c r="H27" s="22"/>
      <c r="I27" s="22"/>
      <c r="J27" s="15"/>
      <c r="K27" s="15"/>
      <c r="L27" s="15"/>
      <c r="M27" s="15"/>
      <c r="N27" s="15"/>
      <c r="O27" s="22"/>
      <c r="P27" s="22"/>
      <c r="Q27" s="15"/>
      <c r="R27" s="15"/>
      <c r="S27" s="15"/>
      <c r="T27" s="15"/>
      <c r="U27" s="15"/>
      <c r="V27" s="22"/>
      <c r="W27" s="22"/>
      <c r="X27" s="15"/>
      <c r="Y27" s="15"/>
      <c r="Z27" s="15"/>
      <c r="AA27" s="15"/>
      <c r="AB27" s="15"/>
      <c r="AC27" s="22"/>
      <c r="AD27" s="22"/>
      <c r="AE27" s="16"/>
      <c r="AF27" s="15"/>
      <c r="AG27" s="17"/>
      <c r="AH27" s="142"/>
      <c r="AI27" s="142"/>
      <c r="AJ27" s="142"/>
      <c r="AK27" s="142"/>
      <c r="AL27" s="87"/>
    </row>
    <row r="28" spans="1:40" ht="25.15" customHeight="1" x14ac:dyDescent="0.4">
      <c r="A28" s="147"/>
      <c r="B28" s="4" t="s">
        <v>30</v>
      </c>
      <c r="C28" s="98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14"/>
      <c r="AH28" s="9" t="s">
        <v>11</v>
      </c>
      <c r="AI28" s="110">
        <f>IF(C28&amp;D28&amp;E28&amp;F28&amp;G28&amp;H28&amp;I28&amp;J28&amp;K28&amp;L28&amp;M28&amp;N28&amp;O28&amp;P28&amp;Q28&amp;R28&amp;S28&amp;T28&amp;U28&amp;V28&amp;W28&amp;X28&amp;Y28&amp;Z28&amp;AA28&amp;AB28&amp;AC28&amp;AD28&amp;AE28&amp;AF28&amp;AG28="",0,IF(C28&amp;D28&amp;E28&amp;F28&amp;G28&amp;H28&amp;I28&amp;J28&amp;K28&amp;L28&amp;M28&amp;N28&amp;O28&amp;P28&amp;Q28&amp;R28&amp;S28&amp;T28&amp;U28&amp;V28&amp;W28&amp;X28&amp;Y28&amp;Z28&amp;AA28&amp;AB28&amp;AC28&amp;AD28&amp;AE28&amp;AF28&amp;AG28="着",COUNTA(C25:AG25)-IFERROR(MATCH("着",C28:AG28,0),0)+COUNTIF(C28:AG28,"着"),IFERROR(MATCH("完",C28:AG28,0),COUNTA(C25:AG25)-IFERROR(MATCH("着",C28:AG28,0),0)+COUNTIF(C28:AG28,"着"))))-COUNTIF(C28:AG28,"夏")-COUNTIF(C28:AG28,"年")-COUNTIF(C28:AG28,"中")-COUNTIF(C28:AG28,"製")</f>
        <v>0</v>
      </c>
      <c r="AJ28" s="10" t="s">
        <v>3</v>
      </c>
      <c r="AK28" s="192" t="str">
        <f>IFERROR(AI29/AI28,"")</f>
        <v/>
      </c>
      <c r="AL28" s="139"/>
    </row>
    <row r="29" spans="1:40" ht="25.15" customHeight="1" x14ac:dyDescent="0.4">
      <c r="A29" s="147"/>
      <c r="B29" s="6" t="s">
        <v>27</v>
      </c>
      <c r="C29" s="101"/>
      <c r="D29" s="102"/>
      <c r="E29" s="102"/>
      <c r="F29" s="102"/>
      <c r="G29" s="102"/>
      <c r="H29" s="102"/>
      <c r="I29" s="102"/>
      <c r="J29" s="102"/>
      <c r="K29" s="138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7"/>
      <c r="AH29" s="48" t="s">
        <v>12</v>
      </c>
      <c r="AI29" s="111">
        <f>COUNTA(C29:AG29)</f>
        <v>0</v>
      </c>
      <c r="AJ29" s="49" t="s">
        <v>3</v>
      </c>
      <c r="AK29" s="192"/>
      <c r="AL29" s="140"/>
    </row>
    <row r="30" spans="1:40" ht="25.15" customHeight="1" x14ac:dyDescent="0.4">
      <c r="A30" s="147"/>
      <c r="B30" s="7" t="s">
        <v>31</v>
      </c>
      <c r="C30" s="98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14"/>
      <c r="AH30" s="11" t="s">
        <v>13</v>
      </c>
      <c r="AI30" s="110">
        <f>IF(C30&amp;D30&amp;E30&amp;F30&amp;G30&amp;H30&amp;I30&amp;J30&amp;K30&amp;L30&amp;M30&amp;N30&amp;O30&amp;P30&amp;Q30&amp;R30&amp;S30&amp;T30&amp;U30&amp;V30&amp;W30&amp;X30&amp;Y30&amp;Z30&amp;AA30&amp;AB30&amp;AC30&amp;AD30&amp;AE30&amp;AF30&amp;AG30="",0,IF(C30&amp;D30&amp;E30&amp;F30&amp;G30&amp;H30&amp;I30&amp;J30&amp;K30&amp;L30&amp;M30&amp;N30&amp;O30&amp;P30&amp;Q30&amp;R30&amp;S30&amp;T30&amp;U30&amp;V30&amp;W30&amp;X30&amp;Y30&amp;Z30&amp;AA30&amp;AB30&amp;AC30&amp;AD30&amp;AE30&amp;AF30&amp;AG30="着",COUNTA(C25:AG25)-IFERROR(MATCH("着",C30:AG30,0),0)+COUNTIF(C30:AG30,"着"),IFERROR(MATCH("完",C30:AG30,0),COUNTA(C25:AG25)-IFERROR(MATCH("着",C30:AG30,0),0)+COUNTIF(C30:AG30,"着"))))-COUNTIF(C30:AG30,"夏")-COUNTIF(C30:AG30,"年")-COUNTIF(C30:AG30,"中")-COUNTIF(C30:AG30,"製")</f>
        <v>0</v>
      </c>
      <c r="AJ30" s="12" t="s">
        <v>3</v>
      </c>
      <c r="AK30" s="192" t="str">
        <f>IF(AI31="0","0.0%",IFERROR(AI31/AI30,""))</f>
        <v>0.0%</v>
      </c>
      <c r="AL30" s="191" t="str">
        <f>IF($K$5="月単位の4週8休以上",IFERROR(IF(AI31/AI30&gt;=0.285,"月単位「OK」",IF(AND(G30&lt;&gt;"着",H30&lt;&gt;"着",O30&lt;&gt;"着",V30&lt;&gt;"着",AI31/AI30&gt;=0.266),"月単位「OK」",IF(AND(COUNTIF(C30:D30,"着"),COUNT(D31:AG31)&gt;=8),"月単位「OK」",IF(AND(COUNTIF(J30:K30,"着"),COUNT(K31:AG31)&gt;=6),"月単位「OK」",IF(AND(COUNTIF(Q30:R30,"着"),COUNT(R31:AG31)&gt;=4),"月単位「OK」",IF(AND(COUNTIF(X30:Y30,"着"),COUNT(Y31:AF31)&gt;=2),"月単位「OK」",IF(AND(COUNTIF(AE30:AF30,"着"),COUNT(AE31:AF31)&gt;=0),"月単位「OK」",IF(AND(COUNTIF(C30:G30,"完"),COUNT(C31:G31)&gt;=0),"月単位「OK」",IF(AND(COUNTIF(H30,"完"),COUNT(C31:G31)&gt;=1),"月単位「OK」",IF(AND(COUNTIF(J30:N30,"完"),COUNT(C31:M31)&gt;=2),"月単位「OK」",IF(AND(COUNTIF(O30,"完"),COUNT(C31:N31)&gt;=3),"月単位「OK」",IF(AND(COUNTIF(Q30:U30,"完"),COUNT(C31:T31)&gt;=4),"月単位「OK」",IF(AND(COUNTIF(V30,"完"),COUNT(C31:U31)&gt;=5),"月単位「OK」",IF(AND(COUNTIF(X30:AB30,"完"),COUNT(C31:AA31)&gt;=6),"月単位「OK」",IF(AND(COUNTIF(AC30,"完"),COUNT(C31:AB31)&gt;=7),"月単位「OK」","月単位「NG」"))))))))))))))),0),"")</f>
        <v/>
      </c>
    </row>
    <row r="31" spans="1:40" ht="25.15" customHeight="1" x14ac:dyDescent="0.4">
      <c r="A31" s="146"/>
      <c r="B31" s="8" t="s">
        <v>28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25"/>
      <c r="AH31" s="93" t="s">
        <v>14</v>
      </c>
      <c r="AI31" s="111" t="str">
        <f>IF(COUNTA(C31:AG31)&gt;=1,COUNT(C31:AG31),"0")</f>
        <v>0</v>
      </c>
      <c r="AJ31" s="94" t="s">
        <v>3</v>
      </c>
      <c r="AK31" s="192"/>
      <c r="AL31" s="191"/>
    </row>
    <row r="32" spans="1:40" ht="25.15" customHeight="1" x14ac:dyDescent="0.4">
      <c r="A32" s="145" t="s">
        <v>146</v>
      </c>
      <c r="B32" s="4" t="s">
        <v>24</v>
      </c>
      <c r="C32" s="18">
        <v>1</v>
      </c>
      <c r="D32" s="13">
        <f t="shared" ref="D32:AF32" si="3">C32+1</f>
        <v>2</v>
      </c>
      <c r="E32" s="13">
        <f t="shared" si="3"/>
        <v>3</v>
      </c>
      <c r="F32" s="21">
        <f t="shared" si="3"/>
        <v>4</v>
      </c>
      <c r="G32" s="21">
        <f t="shared" si="3"/>
        <v>5</v>
      </c>
      <c r="H32" s="13">
        <f t="shared" si="3"/>
        <v>6</v>
      </c>
      <c r="I32" s="13">
        <f t="shared" si="3"/>
        <v>7</v>
      </c>
      <c r="J32" s="13">
        <f t="shared" si="3"/>
        <v>8</v>
      </c>
      <c r="K32" s="13">
        <f t="shared" si="3"/>
        <v>9</v>
      </c>
      <c r="L32" s="13">
        <f t="shared" si="3"/>
        <v>10</v>
      </c>
      <c r="M32" s="21">
        <f t="shared" si="3"/>
        <v>11</v>
      </c>
      <c r="N32" s="21">
        <f t="shared" si="3"/>
        <v>12</v>
      </c>
      <c r="O32" s="13">
        <f t="shared" si="3"/>
        <v>13</v>
      </c>
      <c r="P32" s="13">
        <f t="shared" si="3"/>
        <v>14</v>
      </c>
      <c r="Q32" s="13">
        <f t="shared" si="3"/>
        <v>15</v>
      </c>
      <c r="R32" s="13">
        <f t="shared" si="3"/>
        <v>16</v>
      </c>
      <c r="S32" s="13">
        <f t="shared" si="3"/>
        <v>17</v>
      </c>
      <c r="T32" s="21">
        <f t="shared" si="3"/>
        <v>18</v>
      </c>
      <c r="U32" s="21">
        <f t="shared" si="3"/>
        <v>19</v>
      </c>
      <c r="V32" s="21">
        <f t="shared" si="3"/>
        <v>20</v>
      </c>
      <c r="W32" s="13">
        <f t="shared" si="3"/>
        <v>21</v>
      </c>
      <c r="X32" s="13">
        <f t="shared" si="3"/>
        <v>22</v>
      </c>
      <c r="Y32" s="13">
        <f t="shared" si="3"/>
        <v>23</v>
      </c>
      <c r="Z32" s="13">
        <f t="shared" si="3"/>
        <v>24</v>
      </c>
      <c r="AA32" s="21">
        <f t="shared" si="3"/>
        <v>25</v>
      </c>
      <c r="AB32" s="21">
        <f t="shared" si="3"/>
        <v>26</v>
      </c>
      <c r="AC32" s="13">
        <f t="shared" si="3"/>
        <v>27</v>
      </c>
      <c r="AD32" s="13">
        <f t="shared" si="3"/>
        <v>28</v>
      </c>
      <c r="AE32" s="13">
        <f t="shared" si="3"/>
        <v>29</v>
      </c>
      <c r="AF32" s="13">
        <f t="shared" si="3"/>
        <v>30</v>
      </c>
      <c r="AG32" s="14">
        <v>31</v>
      </c>
      <c r="AH32" s="142" t="str">
        <f>A32</f>
        <v>令和8年7月</v>
      </c>
      <c r="AI32" s="142"/>
      <c r="AJ32" s="142"/>
      <c r="AK32" s="142"/>
      <c r="AL32" s="87"/>
    </row>
    <row r="33" spans="1:38" ht="25.15" customHeight="1" x14ac:dyDescent="0.4">
      <c r="A33" s="147"/>
      <c r="B33" s="5" t="s">
        <v>25</v>
      </c>
      <c r="C33" s="28" t="s">
        <v>70</v>
      </c>
      <c r="D33" s="28" t="s">
        <v>36</v>
      </c>
      <c r="E33" s="28" t="s">
        <v>37</v>
      </c>
      <c r="F33" s="23" t="s">
        <v>38</v>
      </c>
      <c r="G33" s="23" t="s">
        <v>15</v>
      </c>
      <c r="H33" s="28" t="s">
        <v>33</v>
      </c>
      <c r="I33" s="28" t="s">
        <v>34</v>
      </c>
      <c r="J33" s="28" t="s">
        <v>35</v>
      </c>
      <c r="K33" s="28" t="s">
        <v>36</v>
      </c>
      <c r="L33" s="28" t="s">
        <v>37</v>
      </c>
      <c r="M33" s="23" t="s">
        <v>38</v>
      </c>
      <c r="N33" s="23" t="s">
        <v>15</v>
      </c>
      <c r="O33" s="28" t="s">
        <v>33</v>
      </c>
      <c r="P33" s="28" t="s">
        <v>34</v>
      </c>
      <c r="Q33" s="28" t="s">
        <v>35</v>
      </c>
      <c r="R33" s="28" t="s">
        <v>36</v>
      </c>
      <c r="S33" s="28" t="s">
        <v>37</v>
      </c>
      <c r="T33" s="23" t="s">
        <v>38</v>
      </c>
      <c r="U33" s="23" t="s">
        <v>15</v>
      </c>
      <c r="V33" s="23" t="s">
        <v>33</v>
      </c>
      <c r="W33" s="28" t="s">
        <v>34</v>
      </c>
      <c r="X33" s="28" t="s">
        <v>35</v>
      </c>
      <c r="Y33" s="28" t="s">
        <v>36</v>
      </c>
      <c r="Z33" s="28" t="s">
        <v>37</v>
      </c>
      <c r="AA33" s="23" t="s">
        <v>38</v>
      </c>
      <c r="AB33" s="23" t="s">
        <v>15</v>
      </c>
      <c r="AC33" s="28" t="s">
        <v>33</v>
      </c>
      <c r="AD33" s="28" t="s">
        <v>34</v>
      </c>
      <c r="AE33" s="28" t="s">
        <v>35</v>
      </c>
      <c r="AF33" s="28" t="s">
        <v>74</v>
      </c>
      <c r="AG33" s="28" t="s">
        <v>159</v>
      </c>
      <c r="AH33" s="142"/>
      <c r="AI33" s="142"/>
      <c r="AJ33" s="142"/>
      <c r="AK33" s="142"/>
      <c r="AL33" s="87"/>
    </row>
    <row r="34" spans="1:38" ht="25.15" customHeight="1" x14ac:dyDescent="0.4">
      <c r="A34" s="147"/>
      <c r="B34" s="6" t="s">
        <v>26</v>
      </c>
      <c r="C34" s="19"/>
      <c r="D34" s="15"/>
      <c r="E34" s="15"/>
      <c r="F34" s="22"/>
      <c r="G34" s="22"/>
      <c r="H34" s="15"/>
      <c r="I34" s="15"/>
      <c r="J34" s="15"/>
      <c r="K34" s="15"/>
      <c r="L34" s="15"/>
      <c r="M34" s="22"/>
      <c r="N34" s="22"/>
      <c r="O34" s="15"/>
      <c r="P34" s="15"/>
      <c r="Q34" s="16"/>
      <c r="R34" s="15"/>
      <c r="S34" s="15"/>
      <c r="T34" s="24"/>
      <c r="U34" s="24"/>
      <c r="V34" s="24" t="s">
        <v>4</v>
      </c>
      <c r="W34" s="16"/>
      <c r="X34" s="16"/>
      <c r="Y34" s="16"/>
      <c r="Z34" s="15"/>
      <c r="AA34" s="22"/>
      <c r="AB34" s="22"/>
      <c r="AC34" s="15"/>
      <c r="AD34" s="15"/>
      <c r="AE34" s="16"/>
      <c r="AF34" s="15"/>
      <c r="AG34" s="17"/>
      <c r="AH34" s="142"/>
      <c r="AI34" s="142"/>
      <c r="AJ34" s="142"/>
      <c r="AK34" s="142"/>
      <c r="AL34" s="87"/>
    </row>
    <row r="35" spans="1:38" ht="25.15" customHeight="1" x14ac:dyDescent="0.4">
      <c r="A35" s="147"/>
      <c r="B35" s="4" t="s">
        <v>30</v>
      </c>
      <c r="C35" s="98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100"/>
      <c r="AH35" s="9" t="s">
        <v>11</v>
      </c>
      <c r="AI35" s="110">
        <f>IF(C35&amp;D35&amp;E35&amp;F35&amp;G35&amp;H35&amp;I35&amp;J35&amp;K35&amp;L35&amp;M35&amp;N35&amp;O35&amp;P35&amp;Q35&amp;R35&amp;S35&amp;T35&amp;U35&amp;V35&amp;W35&amp;X35&amp;Y35&amp;Z35&amp;AA35&amp;AB35&amp;AC35&amp;AD35&amp;AE35&amp;AF35&amp;AG35="",0,IF(C35&amp;D35&amp;E35&amp;F35&amp;G35&amp;H35&amp;I35&amp;J35&amp;K35&amp;L35&amp;M35&amp;N35&amp;O35&amp;P35&amp;Q35&amp;R35&amp;S35&amp;T35&amp;U35&amp;V35&amp;W35&amp;X35&amp;Y35&amp;Z35&amp;AA35&amp;AB35&amp;AC35&amp;AD35&amp;AE35&amp;AF35&amp;AG35="着",COUNTA(C32:AG32)-IFERROR(MATCH("着",C35:AG35,0),0)+COUNTIF(C35:AG35,"着"),IFERROR(MATCH("完",C35:AG35,0),COUNTA(C32:AG32)-IFERROR(MATCH("着",C35:AG35,0),0)+COUNTIF(C35:AG35,"着"))))-COUNTIF(C35:AG35,"夏")-COUNTIF(C35:AG35,"年")-COUNTIF(C35:AG35,"中")-COUNTIF(C35:AG35,"製")</f>
        <v>0</v>
      </c>
      <c r="AJ35" s="10" t="s">
        <v>3</v>
      </c>
      <c r="AK35" s="192" t="str">
        <f>IFERROR(AI36/AI35,"")</f>
        <v/>
      </c>
      <c r="AL35" s="122"/>
    </row>
    <row r="36" spans="1:38" ht="25.15" customHeight="1" x14ac:dyDescent="0.4">
      <c r="A36" s="147"/>
      <c r="B36" s="6" t="s">
        <v>27</v>
      </c>
      <c r="C36" s="101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3"/>
      <c r="AH36" s="48" t="s">
        <v>12</v>
      </c>
      <c r="AI36" s="111">
        <f>COUNTA(C36:AG36)</f>
        <v>0</v>
      </c>
      <c r="AJ36" s="49" t="s">
        <v>3</v>
      </c>
      <c r="AK36" s="192"/>
      <c r="AL36" s="140"/>
    </row>
    <row r="37" spans="1:38" ht="25.15" customHeight="1" x14ac:dyDescent="0.4">
      <c r="A37" s="147"/>
      <c r="B37" s="7" t="s">
        <v>31</v>
      </c>
      <c r="C37" s="98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100"/>
      <c r="AH37" s="11" t="s">
        <v>13</v>
      </c>
      <c r="AI37" s="110">
        <f>IF(C37&amp;D37&amp;E37&amp;F37&amp;G37&amp;H37&amp;I37&amp;J37&amp;K37&amp;L37&amp;M37&amp;N37&amp;O37&amp;P37&amp;Q37&amp;R37&amp;S37&amp;T37&amp;U37&amp;V37&amp;W37&amp;X37&amp;Y37&amp;Z37&amp;AA37&amp;AB37&amp;AC37&amp;AD37&amp;AE37&amp;AF37&amp;AG37="",0,IF(C37&amp;D37&amp;E37&amp;F37&amp;G37&amp;H37&amp;I37&amp;J37&amp;K37&amp;L37&amp;M37&amp;N37&amp;O37&amp;P37&amp;Q37&amp;R37&amp;S37&amp;T37&amp;U37&amp;V37&amp;W37&amp;X37&amp;Y37&amp;Z37&amp;AA37&amp;AB37&amp;AC37&amp;AD37&amp;AE37&amp;AF37&amp;AG37="着",COUNTA(C32:AG32)-IFERROR(MATCH("着",C37:AG37,0),0)+COUNTIF(C37:AG37,"着"),IFERROR(MATCH("完",C37:AG37,0),COUNTA(C32:AG32)-IFERROR(MATCH("着",C37:AG37,0),0)+COUNTIF(C37:AG37,"着"))))-COUNTIF(C37:AG37,"夏")-COUNTIF(C37:AG37,"年")-COUNTIF(C37:AG37,"中")-COUNTIF(C37:AG37,"製")</f>
        <v>0</v>
      </c>
      <c r="AJ37" s="12" t="s">
        <v>3</v>
      </c>
      <c r="AK37" s="192" t="str">
        <f>IF(AI38="0","0.0%",IFERROR(AI38/AI37,""))</f>
        <v>0.0%</v>
      </c>
      <c r="AL37" s="191" t="str">
        <f>IF($K$5="月単位の4週8休以上",IFERROR(IF(AI38/AI37&gt;=0.285,"月単位「OK」",IF(AI38/AI37&gt;=0.257,"月単位「OK」",IF(AND(COUNTIF(C37:E37,"着"),COUNT(D38:AG38)&gt;=8),"月単位「OK」",IF(AND(COUNTIF(H37:L37,"着"),COUNT(I38:AG38)&gt;=6),"月単位「OK」",IF(AND(COUNTIF(O37:S37,"着"),COUNT(P38:AG38)&gt;=4),"月単位「OK」",IF(AND(COUNTIF(V37:Z37,"着"),COUNT(W38:AG38)&gt;=2),"月単位「OK」",IF(AND(COUNTIF(AC37:AG37,"着"),COUNT(AD38:AG38)&gt;=0),"月単位「OK」",IF(AND(COUNTIF(C37:E37,"完"),COUNT(C38:E38)&gt;=0),"月単位「OK」",IF(AND(COUNTIF(F37,"完"),COUNT(C38:E38)&gt;=1),"月単位「OK」",IF(AND(COUNTIF(J37:L37,"完"),COUNT(C38:K38)&gt;=2),"月単位「OK」",IF(AND(COUNTIF(M37,"完"),COUNT(C38:L38)&gt;=3),"月単位「OK」",IF(AND(COUNTIF(Q37:S37,"完"),COUNT(C38:R38)&gt;=4),"月単位「OK」",IF(AND(COUNTIF(T37,"完"),COUNT(C38:S38)&gt;=5),"月単位「OK」",IF(AND(COUNTIF(X37:Z37,"完"),COUNT(C38:Y38)&gt;=6),"月単位「OK」",IF(AND(COUNTIF(AA37,"完"),COUNT(C38:Z38)&gt;=7),"月単位「OK」",IF(AND(COUNTIF(AE37:AG37,"完"),COUNT(C38:AF38)&gt;=8),"月単位「OK」","月単位「NG」")))))))))))))))),X29),"")</f>
        <v/>
      </c>
    </row>
    <row r="38" spans="1:38" ht="25.15" customHeight="1" x14ac:dyDescent="0.4">
      <c r="A38" s="146"/>
      <c r="B38" s="8" t="s">
        <v>28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  <c r="AG38" s="114"/>
      <c r="AH38" s="93" t="s">
        <v>14</v>
      </c>
      <c r="AI38" s="111" t="str">
        <f>IF(COUNTA(C38:AG38)&gt;=1,COUNT(C38:AG38),"0")</f>
        <v>0</v>
      </c>
      <c r="AJ38" s="94" t="s">
        <v>3</v>
      </c>
      <c r="AK38" s="192"/>
      <c r="AL38" s="191"/>
    </row>
    <row r="39" spans="1:38" ht="25.15" customHeight="1" x14ac:dyDescent="0.4">
      <c r="A39" s="145" t="s">
        <v>147</v>
      </c>
      <c r="B39" s="4" t="s">
        <v>24</v>
      </c>
      <c r="C39" s="25">
        <v>1</v>
      </c>
      <c r="D39" s="21">
        <f t="shared" ref="D39:S88" si="4">C39+1</f>
        <v>2</v>
      </c>
      <c r="E39" s="13">
        <f t="shared" si="4"/>
        <v>3</v>
      </c>
      <c r="F39" s="13">
        <f t="shared" si="4"/>
        <v>4</v>
      </c>
      <c r="G39" s="13">
        <f t="shared" si="4"/>
        <v>5</v>
      </c>
      <c r="H39" s="13">
        <f t="shared" si="4"/>
        <v>6</v>
      </c>
      <c r="I39" s="13">
        <f t="shared" si="4"/>
        <v>7</v>
      </c>
      <c r="J39" s="21">
        <f t="shared" si="4"/>
        <v>8</v>
      </c>
      <c r="K39" s="21">
        <f t="shared" si="4"/>
        <v>9</v>
      </c>
      <c r="L39" s="13">
        <f t="shared" si="4"/>
        <v>10</v>
      </c>
      <c r="M39" s="21">
        <f t="shared" si="4"/>
        <v>11</v>
      </c>
      <c r="N39" s="13">
        <f t="shared" si="4"/>
        <v>12</v>
      </c>
      <c r="O39" s="13">
        <f t="shared" si="4"/>
        <v>13</v>
      </c>
      <c r="P39" s="13">
        <f t="shared" si="4"/>
        <v>14</v>
      </c>
      <c r="Q39" s="21">
        <f t="shared" si="4"/>
        <v>15</v>
      </c>
      <c r="R39" s="21">
        <f t="shared" si="4"/>
        <v>16</v>
      </c>
      <c r="S39" s="13">
        <f t="shared" si="4"/>
        <v>17</v>
      </c>
      <c r="T39" s="13">
        <f t="shared" ref="T39:AF39" si="5">S39+1</f>
        <v>18</v>
      </c>
      <c r="U39" s="13">
        <f t="shared" si="5"/>
        <v>19</v>
      </c>
      <c r="V39" s="13">
        <f t="shared" si="5"/>
        <v>20</v>
      </c>
      <c r="W39" s="13">
        <f t="shared" si="5"/>
        <v>21</v>
      </c>
      <c r="X39" s="21">
        <f t="shared" si="5"/>
        <v>22</v>
      </c>
      <c r="Y39" s="21">
        <f t="shared" si="5"/>
        <v>23</v>
      </c>
      <c r="Z39" s="13">
        <f t="shared" si="5"/>
        <v>24</v>
      </c>
      <c r="AA39" s="13">
        <f t="shared" si="5"/>
        <v>25</v>
      </c>
      <c r="AB39" s="13">
        <f t="shared" si="5"/>
        <v>26</v>
      </c>
      <c r="AC39" s="13">
        <f t="shared" si="5"/>
        <v>27</v>
      </c>
      <c r="AD39" s="13">
        <f t="shared" si="5"/>
        <v>28</v>
      </c>
      <c r="AE39" s="21">
        <f t="shared" si="5"/>
        <v>29</v>
      </c>
      <c r="AF39" s="21">
        <f t="shared" si="5"/>
        <v>30</v>
      </c>
      <c r="AG39" s="14">
        <v>31</v>
      </c>
      <c r="AH39" s="142" t="str">
        <f>A39</f>
        <v>令和8年8月</v>
      </c>
      <c r="AI39" s="142"/>
      <c r="AJ39" s="142"/>
      <c r="AK39" s="142"/>
      <c r="AL39" s="87"/>
    </row>
    <row r="40" spans="1:38" ht="25.15" customHeight="1" x14ac:dyDescent="0.4">
      <c r="A40" s="147"/>
      <c r="B40" s="5" t="s">
        <v>25</v>
      </c>
      <c r="C40" s="23" t="s">
        <v>160</v>
      </c>
      <c r="D40" s="23" t="s">
        <v>15</v>
      </c>
      <c r="E40" s="28" t="s">
        <v>33</v>
      </c>
      <c r="F40" s="28" t="s">
        <v>34</v>
      </c>
      <c r="G40" s="28" t="s">
        <v>35</v>
      </c>
      <c r="H40" s="28" t="s">
        <v>36</v>
      </c>
      <c r="I40" s="28" t="s">
        <v>37</v>
      </c>
      <c r="J40" s="23" t="s">
        <v>38</v>
      </c>
      <c r="K40" s="23" t="s">
        <v>15</v>
      </c>
      <c r="L40" s="28" t="s">
        <v>33</v>
      </c>
      <c r="M40" s="23" t="s">
        <v>34</v>
      </c>
      <c r="N40" s="28" t="s">
        <v>35</v>
      </c>
      <c r="O40" s="28" t="s">
        <v>36</v>
      </c>
      <c r="P40" s="28" t="s">
        <v>37</v>
      </c>
      <c r="Q40" s="23" t="s">
        <v>38</v>
      </c>
      <c r="R40" s="23" t="s">
        <v>15</v>
      </c>
      <c r="S40" s="28" t="s">
        <v>33</v>
      </c>
      <c r="T40" s="28" t="s">
        <v>34</v>
      </c>
      <c r="U40" s="28" t="s">
        <v>35</v>
      </c>
      <c r="V40" s="28" t="s">
        <v>36</v>
      </c>
      <c r="W40" s="28" t="s">
        <v>37</v>
      </c>
      <c r="X40" s="23" t="s">
        <v>38</v>
      </c>
      <c r="Y40" s="23" t="s">
        <v>15</v>
      </c>
      <c r="Z40" s="28" t="s">
        <v>33</v>
      </c>
      <c r="AA40" s="28" t="s">
        <v>34</v>
      </c>
      <c r="AB40" s="28" t="s">
        <v>35</v>
      </c>
      <c r="AC40" s="28" t="s">
        <v>36</v>
      </c>
      <c r="AD40" s="28" t="s">
        <v>37</v>
      </c>
      <c r="AE40" s="23" t="s">
        <v>38</v>
      </c>
      <c r="AF40" s="23" t="s">
        <v>71</v>
      </c>
      <c r="AG40" s="28" t="s">
        <v>161</v>
      </c>
      <c r="AH40" s="145"/>
      <c r="AI40" s="145"/>
      <c r="AJ40" s="145"/>
      <c r="AK40" s="145"/>
      <c r="AL40" s="87"/>
    </row>
    <row r="41" spans="1:38" ht="25.15" customHeight="1" x14ac:dyDescent="0.4">
      <c r="A41" s="147"/>
      <c r="B41" s="6" t="s">
        <v>26</v>
      </c>
      <c r="C41" s="39"/>
      <c r="D41" s="31"/>
      <c r="E41" s="30"/>
      <c r="F41" s="30"/>
      <c r="G41" s="30"/>
      <c r="H41" s="30"/>
      <c r="I41" s="30"/>
      <c r="J41" s="31"/>
      <c r="K41" s="97"/>
      <c r="L41" s="30"/>
      <c r="M41" s="24" t="s">
        <v>5</v>
      </c>
      <c r="N41" s="16"/>
      <c r="O41" s="30"/>
      <c r="P41" s="30"/>
      <c r="Q41" s="31"/>
      <c r="R41" s="31"/>
      <c r="S41" s="30"/>
      <c r="T41" s="30"/>
      <c r="U41" s="30"/>
      <c r="V41" s="30"/>
      <c r="W41" s="30"/>
      <c r="X41" s="31"/>
      <c r="Y41" s="31"/>
      <c r="Z41" s="30"/>
      <c r="AA41" s="30"/>
      <c r="AB41" s="30"/>
      <c r="AC41" s="30"/>
      <c r="AD41" s="30"/>
      <c r="AE41" s="31"/>
      <c r="AF41" s="31"/>
      <c r="AG41" s="33"/>
      <c r="AH41" s="146" t="s">
        <v>132</v>
      </c>
      <c r="AI41" s="146"/>
      <c r="AJ41" s="146"/>
      <c r="AK41" s="146"/>
      <c r="AL41" s="87"/>
    </row>
    <row r="42" spans="1:38" ht="25.15" customHeight="1" x14ac:dyDescent="0.4">
      <c r="A42" s="147"/>
      <c r="B42" s="4" t="s">
        <v>30</v>
      </c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100"/>
      <c r="AH42" s="9" t="s">
        <v>11</v>
      </c>
      <c r="AI42" s="110">
        <f>IF(C42&amp;D42&amp;E42&amp;F42&amp;G42&amp;H42&amp;I42&amp;J42&amp;K42&amp;L42&amp;M42&amp;N42&amp;O42&amp;P42&amp;Q42&amp;R42&amp;S42&amp;T42&amp;U42&amp;V42&amp;W42&amp;X42&amp;Y42&amp;Z42&amp;AA42&amp;AB42&amp;AC42&amp;AD42&amp;AE42&amp;AF42&amp;AG42="",0,IF(C42&amp;D42&amp;E42&amp;F42&amp;G42&amp;H42&amp;I42&amp;J42&amp;K42&amp;L42&amp;M42&amp;N42&amp;O42&amp;P42&amp;Q42&amp;R42&amp;S42&amp;T42&amp;U42&amp;V42&amp;W42&amp;X42&amp;Y42&amp;Z42&amp;AA42&amp;AB42&amp;AC42&amp;AD42&amp;AE42&amp;AF42&amp;AG42="着",COUNTA(C39:AG39)-IFERROR(MATCH("着",C42:AG42,0),0)+COUNTIF(C42:AG42,"着"),IFERROR(MATCH("完",C42:AG42,0),COUNTA(C39:AG39)-IFERROR(MATCH("着",C42:AG42,0),0)+COUNTIF(C42:AG42,"着"))))-COUNTIF(C42:AG42,"夏")-COUNTIF(C42:AG42,"年")-COUNTIF(C42:AG42,"中")-COUNTIF(C42:AG42,"製")</f>
        <v>0</v>
      </c>
      <c r="AJ42" s="10" t="s">
        <v>3</v>
      </c>
      <c r="AK42" s="192" t="str">
        <f>IFERROR(AI43/AI42,"")</f>
        <v/>
      </c>
      <c r="AL42" s="122"/>
    </row>
    <row r="43" spans="1:38" ht="25.15" customHeight="1" x14ac:dyDescent="0.4">
      <c r="A43" s="147"/>
      <c r="B43" s="6" t="s">
        <v>27</v>
      </c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3"/>
      <c r="AH43" s="48" t="s">
        <v>12</v>
      </c>
      <c r="AI43" s="111">
        <f>COUNTA(C43:AG43)</f>
        <v>0</v>
      </c>
      <c r="AJ43" s="49" t="s">
        <v>3</v>
      </c>
      <c r="AK43" s="192"/>
      <c r="AL43" s="136"/>
    </row>
    <row r="44" spans="1:38" ht="25.15" customHeight="1" x14ac:dyDescent="0.4">
      <c r="A44" s="147"/>
      <c r="B44" s="7" t="s">
        <v>31</v>
      </c>
      <c r="C44" s="98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100"/>
      <c r="AH44" s="11" t="s">
        <v>13</v>
      </c>
      <c r="AI44" s="110">
        <f>IF(C44&amp;D44&amp;E44&amp;F44&amp;G44&amp;H44&amp;I44&amp;J44&amp;K44&amp;L44&amp;M44&amp;N44&amp;O44&amp;P44&amp;Q44&amp;R44&amp;S44&amp;T44&amp;U44&amp;V44&amp;W44&amp;X44&amp;Y44&amp;Z44&amp;AA44&amp;AB44&amp;AC44&amp;AD44&amp;AE44&amp;AF44&amp;AG44="",0,IF(C44&amp;D44&amp;E44&amp;F44&amp;G44&amp;H44&amp;I44&amp;J44&amp;K44&amp;L44&amp;M44&amp;N44&amp;O44&amp;P44&amp;Q44&amp;R44&amp;S44&amp;T44&amp;U44&amp;V44&amp;W44&amp;X44&amp;Y44&amp;Z44&amp;AA44&amp;AB44&amp;AC44&amp;AD44&amp;AE44&amp;AF44&amp;AG44="着",COUNTA(C39:AG39)-IFERROR(MATCH("着",C44:AG44,0),0)+COUNTIF(C44:AG44,"着"),IFERROR(MATCH("完",C44:AG44,0),COUNTA(C39:AG39)-IFERROR(MATCH("着",C44:AG44,0),0)+COUNTIF(C44:AG44,"着"))))-COUNTIF(C44:AG44,"夏")-COUNTIF(C44:AG44,"年")-COUNTIF(C44:AG44,"中")-COUNTIF(C44:AG44,"製")</f>
        <v>0</v>
      </c>
      <c r="AJ44" s="12" t="s">
        <v>3</v>
      </c>
      <c r="AK44" s="192" t="str">
        <f>IF(AI45="0","0.0%",IFERROR(AI45/AI44,""))</f>
        <v>0.0%</v>
      </c>
      <c r="AL44" s="190" t="str">
        <f>IF($K$5="月単位の4週8休以上",IFERROR(IF(AI45/AI44&gt;=0.285,"月単位「OK」",IF(AND(COUNTIF(E44,"着"),COUNT(F45:AG45)&gt;=8),"月単位「OK」",IF(AND(COUNTIF(L44,"着"),COUNT(M45:AG45)&gt;=6),"月単位「OK」",IF(AND(COUNTIF(S44,"着"),COUNT(T45:AG45)&gt;=4),"月単位「OK」",IF(AND(COUNTIF(Z44,"着"),COUNT(AA45:AG45)&gt;=2),"月単位「OK」",IF(AND(COUNTIF(AG44,"着"),COUNT(AG45)&gt;=0),"月単位「OK」","月単位「NG」")))))),0),"")</f>
        <v/>
      </c>
    </row>
    <row r="45" spans="1:38" ht="25.15" customHeight="1" x14ac:dyDescent="0.4">
      <c r="A45" s="146"/>
      <c r="B45" s="8" t="s">
        <v>28</v>
      </c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3"/>
      <c r="AG45" s="114"/>
      <c r="AH45" s="93" t="s">
        <v>14</v>
      </c>
      <c r="AI45" s="111" t="str">
        <f>IF(COUNTA(C45:AG45)&gt;=1,COUNT(C45:AG45),"0")</f>
        <v>0</v>
      </c>
      <c r="AJ45" s="94" t="s">
        <v>3</v>
      </c>
      <c r="AK45" s="192"/>
      <c r="AL45" s="190"/>
    </row>
    <row r="46" spans="1:38" ht="25.15" customHeight="1" x14ac:dyDescent="0.4">
      <c r="A46" s="145" t="s">
        <v>148</v>
      </c>
      <c r="B46" s="4" t="s">
        <v>24</v>
      </c>
      <c r="C46" s="34">
        <v>1</v>
      </c>
      <c r="D46" s="35">
        <f t="shared" si="4"/>
        <v>2</v>
      </c>
      <c r="E46" s="35">
        <f t="shared" si="4"/>
        <v>3</v>
      </c>
      <c r="F46" s="35">
        <f t="shared" si="4"/>
        <v>4</v>
      </c>
      <c r="G46" s="36">
        <f t="shared" si="4"/>
        <v>5</v>
      </c>
      <c r="H46" s="36">
        <f t="shared" si="4"/>
        <v>6</v>
      </c>
      <c r="I46" s="35">
        <f t="shared" si="4"/>
        <v>7</v>
      </c>
      <c r="J46" s="35">
        <f t="shared" si="4"/>
        <v>8</v>
      </c>
      <c r="K46" s="35">
        <f t="shared" si="4"/>
        <v>9</v>
      </c>
      <c r="L46" s="35">
        <f t="shared" si="4"/>
        <v>10</v>
      </c>
      <c r="M46" s="35">
        <f t="shared" si="4"/>
        <v>11</v>
      </c>
      <c r="N46" s="36">
        <f t="shared" si="4"/>
        <v>12</v>
      </c>
      <c r="O46" s="36">
        <f t="shared" si="4"/>
        <v>13</v>
      </c>
      <c r="P46" s="35">
        <f t="shared" si="4"/>
        <v>14</v>
      </c>
      <c r="Q46" s="35">
        <f t="shared" si="4"/>
        <v>15</v>
      </c>
      <c r="R46" s="35">
        <f t="shared" si="4"/>
        <v>16</v>
      </c>
      <c r="S46" s="35">
        <f t="shared" si="4"/>
        <v>17</v>
      </c>
      <c r="T46" s="35">
        <f t="shared" ref="T46:AF46" si="6">S46+1</f>
        <v>18</v>
      </c>
      <c r="U46" s="36">
        <f t="shared" si="6"/>
        <v>19</v>
      </c>
      <c r="V46" s="36">
        <f t="shared" si="6"/>
        <v>20</v>
      </c>
      <c r="W46" s="36">
        <f t="shared" si="6"/>
        <v>21</v>
      </c>
      <c r="X46" s="36">
        <f t="shared" si="6"/>
        <v>22</v>
      </c>
      <c r="Y46" s="36">
        <f t="shared" si="6"/>
        <v>23</v>
      </c>
      <c r="Z46" s="35">
        <f t="shared" si="6"/>
        <v>24</v>
      </c>
      <c r="AA46" s="35">
        <f t="shared" si="6"/>
        <v>25</v>
      </c>
      <c r="AB46" s="36">
        <f t="shared" si="6"/>
        <v>26</v>
      </c>
      <c r="AC46" s="36">
        <f t="shared" si="6"/>
        <v>27</v>
      </c>
      <c r="AD46" s="35">
        <f t="shared" si="6"/>
        <v>28</v>
      </c>
      <c r="AE46" s="35">
        <f t="shared" si="6"/>
        <v>29</v>
      </c>
      <c r="AF46" s="35">
        <f t="shared" si="6"/>
        <v>30</v>
      </c>
      <c r="AG46" s="37"/>
      <c r="AH46" s="142" t="str">
        <f>A46</f>
        <v>令和8年9月</v>
      </c>
      <c r="AI46" s="142"/>
      <c r="AJ46" s="142"/>
      <c r="AK46" s="142"/>
      <c r="AL46" s="87"/>
    </row>
    <row r="47" spans="1:38" ht="25.15" customHeight="1" x14ac:dyDescent="0.4">
      <c r="A47" s="147"/>
      <c r="B47" s="5" t="s">
        <v>25</v>
      </c>
      <c r="C47" s="28" t="s">
        <v>92</v>
      </c>
      <c r="D47" s="28" t="s">
        <v>35</v>
      </c>
      <c r="E47" s="28" t="s">
        <v>36</v>
      </c>
      <c r="F47" s="28" t="s">
        <v>37</v>
      </c>
      <c r="G47" s="23" t="s">
        <v>38</v>
      </c>
      <c r="H47" s="23" t="s">
        <v>15</v>
      </c>
      <c r="I47" s="28" t="s">
        <v>33</v>
      </c>
      <c r="J47" s="28" t="s">
        <v>34</v>
      </c>
      <c r="K47" s="28" t="s">
        <v>35</v>
      </c>
      <c r="L47" s="28" t="s">
        <v>36</v>
      </c>
      <c r="M47" s="28" t="s">
        <v>37</v>
      </c>
      <c r="N47" s="23" t="s">
        <v>38</v>
      </c>
      <c r="O47" s="23" t="s">
        <v>15</v>
      </c>
      <c r="P47" s="28" t="s">
        <v>33</v>
      </c>
      <c r="Q47" s="28" t="s">
        <v>34</v>
      </c>
      <c r="R47" s="28" t="s">
        <v>35</v>
      </c>
      <c r="S47" s="28" t="s">
        <v>36</v>
      </c>
      <c r="T47" s="28" t="s">
        <v>37</v>
      </c>
      <c r="U47" s="23" t="s">
        <v>38</v>
      </c>
      <c r="V47" s="23" t="s">
        <v>15</v>
      </c>
      <c r="W47" s="23" t="s">
        <v>33</v>
      </c>
      <c r="X47" s="23" t="s">
        <v>34</v>
      </c>
      <c r="Y47" s="23" t="s">
        <v>35</v>
      </c>
      <c r="Z47" s="28" t="s">
        <v>36</v>
      </c>
      <c r="AA47" s="28" t="s">
        <v>37</v>
      </c>
      <c r="AB47" s="23" t="s">
        <v>38</v>
      </c>
      <c r="AC47" s="23" t="s">
        <v>15</v>
      </c>
      <c r="AD47" s="28" t="s">
        <v>33</v>
      </c>
      <c r="AE47" s="28" t="s">
        <v>92</v>
      </c>
      <c r="AF47" s="28" t="s">
        <v>109</v>
      </c>
      <c r="AG47" s="38"/>
      <c r="AH47" s="142"/>
      <c r="AI47" s="142"/>
      <c r="AJ47" s="142"/>
      <c r="AK47" s="142"/>
      <c r="AL47" s="87"/>
    </row>
    <row r="48" spans="1:38" ht="25.15" customHeight="1" x14ac:dyDescent="0.4">
      <c r="A48" s="147"/>
      <c r="B48" s="6" t="s">
        <v>26</v>
      </c>
      <c r="C48" s="29"/>
      <c r="D48" s="30"/>
      <c r="E48" s="30"/>
      <c r="F48" s="30"/>
      <c r="G48" s="31"/>
      <c r="H48" s="31"/>
      <c r="I48" s="30"/>
      <c r="J48" s="30"/>
      <c r="K48" s="30"/>
      <c r="L48" s="30"/>
      <c r="M48" s="30"/>
      <c r="N48" s="31"/>
      <c r="O48" s="31"/>
      <c r="P48" s="30"/>
      <c r="Q48" s="16"/>
      <c r="R48" s="16"/>
      <c r="S48" s="30"/>
      <c r="T48" s="30"/>
      <c r="U48" s="24"/>
      <c r="V48" s="24"/>
      <c r="W48" s="24" t="s">
        <v>5</v>
      </c>
      <c r="X48" s="24" t="s">
        <v>5</v>
      </c>
      <c r="Y48" s="24" t="s">
        <v>5</v>
      </c>
      <c r="Z48" s="30"/>
      <c r="AA48" s="30"/>
      <c r="AB48" s="31"/>
      <c r="AC48" s="31"/>
      <c r="AD48" s="30"/>
      <c r="AE48" s="30"/>
      <c r="AF48" s="30"/>
      <c r="AG48" s="33"/>
      <c r="AH48" s="142"/>
      <c r="AI48" s="142"/>
      <c r="AJ48" s="142"/>
      <c r="AK48" s="142"/>
      <c r="AL48" s="87"/>
    </row>
    <row r="49" spans="1:38" ht="25.15" customHeight="1" x14ac:dyDescent="0.4">
      <c r="A49" s="147"/>
      <c r="B49" s="4" t="s">
        <v>30</v>
      </c>
      <c r="C49" s="98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14"/>
      <c r="AH49" s="9" t="s">
        <v>11</v>
      </c>
      <c r="AI49" s="110">
        <f>IF(C49&amp;D49&amp;E49&amp;F49&amp;G49&amp;H49&amp;I49&amp;J49&amp;K49&amp;L49&amp;M49&amp;N49&amp;O49&amp;P49&amp;Q49&amp;R49&amp;S49&amp;T49&amp;U49&amp;V49&amp;W49&amp;X49&amp;Y49&amp;Z49&amp;AA49&amp;AB49&amp;AC49&amp;AD49&amp;AE49&amp;AF49&amp;AG49="",0,IF(C49&amp;D49&amp;E49&amp;F49&amp;G49&amp;H49&amp;I49&amp;J49&amp;K49&amp;L49&amp;M49&amp;N49&amp;O49&amp;P49&amp;Q49&amp;R49&amp;S49&amp;T49&amp;U49&amp;V49&amp;W49&amp;X49&amp;Y49&amp;Z49&amp;AA49&amp;AB49&amp;AC49&amp;AD49&amp;AE49&amp;AF49&amp;AG49="着",COUNTA(C46:AG46)-IFERROR(MATCH("着",C49:AG49,0),0)+COUNTIF(C49:AG49,"着"),IFERROR(MATCH("完",C49:AG49,0),COUNTA(C46:AG46)-IFERROR(MATCH("着",C49:AG49,0),0)+COUNTIF(C49:AG49,"着"))))-COUNTIF(C49:AG49,"夏")-COUNTIF(C49:AG49,"年")-COUNTIF(C49:AG49,"中")-COUNTIF(C49:AG49,"製")</f>
        <v>0</v>
      </c>
      <c r="AJ49" s="10" t="s">
        <v>3</v>
      </c>
      <c r="AK49" s="192" t="str">
        <f>IFERROR(AI50/AI49,"")</f>
        <v/>
      </c>
      <c r="AL49" s="122"/>
    </row>
    <row r="50" spans="1:38" ht="25.15" customHeight="1" x14ac:dyDescent="0.4">
      <c r="A50" s="147"/>
      <c r="B50" s="6" t="s">
        <v>27</v>
      </c>
      <c r="C50" s="10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7"/>
      <c r="AH50" s="48" t="s">
        <v>12</v>
      </c>
      <c r="AI50" s="111">
        <f>COUNTA(C50:AG50)</f>
        <v>0</v>
      </c>
      <c r="AJ50" s="49" t="s">
        <v>3</v>
      </c>
      <c r="AK50" s="192"/>
      <c r="AL50" s="136"/>
    </row>
    <row r="51" spans="1:38" ht="25.15" customHeight="1" x14ac:dyDescent="0.4">
      <c r="A51" s="147"/>
      <c r="B51" s="7" t="s">
        <v>31</v>
      </c>
      <c r="C51" s="98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14"/>
      <c r="AH51" s="11" t="s">
        <v>13</v>
      </c>
      <c r="AI51" s="110">
        <f>IF(C51&amp;D51&amp;E51&amp;F51&amp;G51&amp;H51&amp;I51&amp;J51&amp;K51&amp;L51&amp;M51&amp;N51&amp;O51&amp;P51&amp;Q51&amp;R51&amp;S51&amp;T51&amp;U51&amp;V51&amp;W51&amp;X51&amp;Y51&amp;Z51&amp;AA51&amp;AB51&amp;AC51&amp;AD51&amp;AE51&amp;AF51&amp;AG51="",0,IF(C51&amp;D51&amp;E51&amp;F51&amp;G51&amp;H51&amp;I51&amp;J51&amp;K51&amp;L51&amp;M51&amp;N51&amp;O51&amp;P51&amp;Q51&amp;R51&amp;S51&amp;T51&amp;U51&amp;V51&amp;W51&amp;X51&amp;Y51&amp;Z51&amp;AA51&amp;AB51&amp;AC51&amp;AD51&amp;AE51&amp;AF51&amp;AG51="着",COUNTA(C46:AG46)-IFERROR(MATCH("着",C51:AG51,0),0)+COUNTIF(C51:AG51,"着"),IFERROR(MATCH("完",C51:AG51,0),COUNTA(C46:AG46)-IFERROR(MATCH("着",C51:AG51,0),0)+COUNTIF(C51:AG51,"着"))))-COUNTIF(C51:AG51,"夏")-COUNTIF(C51:AG51,"年")-COUNTIF(C51:AG51,"中")-COUNTIF(C51:AG51,"製")</f>
        <v>0</v>
      </c>
      <c r="AJ51" s="12" t="s">
        <v>3</v>
      </c>
      <c r="AK51" s="192" t="str">
        <f>IF(AI52="0","0.0%",IFERROR(AI52/AI51,""))</f>
        <v>0.0%</v>
      </c>
      <c r="AL51" s="191" t="str">
        <f>IF($K$5="月単位の4週8休以上",IFERROR(IF(AI52/AI51&gt;=0.285,"月単位「OK」",IF(AND(G51&lt;&gt;"着",AI52/AI51&gt;=0.266),"月単位「OK」",IF(AND(COUNTIF(C51:D51,"着"),COUNT(D52:AG52)&gt;=8),"月単位「OK」",IF(AND(COUNTIF(I51:K51,"着"),COUNT(J52:AG52)&gt;=6),"月単位「OK」",IF(AND(COUNTIF(P51:R51,"着"),COUNT(Q52:AG52)&gt;=4),"月単位「OK」",IF(AND(COUNTIF(W51:Y51,"着"),COUNT(Y52:AG52)&gt;=2),"月単位「OK」",IF(AND(COUNTIF(AD51:AF51,"着"),COUNT(AD52:AG52)&gt;=0),"月単位「OK」",IF(AND(COUNTIF(C51:F51,"完"),COUNT(C52:F52)&gt;=0),"月単位「OK」",IF(AND(COUNTIF(G51,"完"),COUNT(C52:F52)&gt;=1),"月単位「OK」",IF(AND(COUNTIF(J51:M51,"完"),COUNT(C52:L52)&gt;=2),"月単位「OK」",IF(AND(COUNTIF(N51,"完"),COUNT(C52:M52)&gt;=3),"月単位「OK」",IF(AND(COUNTIF(Q51:T51,"完"),COUNT(C52:S52)&gt;=4),"月単位「OK」",IF(AND(COUNTIF(U51,"完"),COUNT(C52:T52)&gt;=5),"月単位「OK」",IF(AND(COUNTIF(X51:AA51,"完"),COUNT(C52:Z52)&gt;=6),"月単位「OK」",IF(AND(COUNTIF(AB51,"完"),COUNT(C52:AA52)&gt;=7),"月単位「OK」",IF(AND(COUNTIF(AE51:AF51,"完"),COUNT(C52:AE52)&gt;=8),"月単位「OK」","月単位「NG」")))))))))))))))),0),"")</f>
        <v/>
      </c>
    </row>
    <row r="52" spans="1:38" ht="25.15" customHeight="1" x14ac:dyDescent="0.4">
      <c r="A52" s="146"/>
      <c r="B52" s="8" t="s">
        <v>28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25"/>
      <c r="AH52" s="93" t="s">
        <v>14</v>
      </c>
      <c r="AI52" s="111" t="str">
        <f>IF(COUNTA(C52:AG52)&gt;=1,COUNT(C52:AG52),"0")</f>
        <v>0</v>
      </c>
      <c r="AJ52" s="94" t="s">
        <v>3</v>
      </c>
      <c r="AK52" s="192"/>
      <c r="AL52" s="191"/>
    </row>
    <row r="53" spans="1:38" ht="25.15" customHeight="1" x14ac:dyDescent="0.4">
      <c r="A53" s="145" t="s">
        <v>149</v>
      </c>
      <c r="B53" s="4" t="s">
        <v>24</v>
      </c>
      <c r="C53" s="34">
        <v>1</v>
      </c>
      <c r="D53" s="35">
        <f t="shared" si="4"/>
        <v>2</v>
      </c>
      <c r="E53" s="36">
        <f t="shared" si="4"/>
        <v>3</v>
      </c>
      <c r="F53" s="36">
        <f t="shared" si="4"/>
        <v>4</v>
      </c>
      <c r="G53" s="35">
        <f t="shared" si="4"/>
        <v>5</v>
      </c>
      <c r="H53" s="35">
        <f t="shared" si="4"/>
        <v>6</v>
      </c>
      <c r="I53" s="35">
        <f t="shared" si="4"/>
        <v>7</v>
      </c>
      <c r="J53" s="35">
        <f t="shared" si="4"/>
        <v>8</v>
      </c>
      <c r="K53" s="35">
        <f t="shared" si="4"/>
        <v>9</v>
      </c>
      <c r="L53" s="36">
        <f t="shared" si="4"/>
        <v>10</v>
      </c>
      <c r="M53" s="36">
        <f t="shared" si="4"/>
        <v>11</v>
      </c>
      <c r="N53" s="36">
        <f t="shared" si="4"/>
        <v>12</v>
      </c>
      <c r="O53" s="35">
        <f t="shared" si="4"/>
        <v>13</v>
      </c>
      <c r="P53" s="35">
        <f t="shared" si="4"/>
        <v>14</v>
      </c>
      <c r="Q53" s="35">
        <f t="shared" si="4"/>
        <v>15</v>
      </c>
      <c r="R53" s="35">
        <f t="shared" si="4"/>
        <v>16</v>
      </c>
      <c r="S53" s="36">
        <f t="shared" si="4"/>
        <v>17</v>
      </c>
      <c r="T53" s="36">
        <f t="shared" ref="T53:AF53" si="7">S53+1</f>
        <v>18</v>
      </c>
      <c r="U53" s="35">
        <f t="shared" si="7"/>
        <v>19</v>
      </c>
      <c r="V53" s="35">
        <f t="shared" si="7"/>
        <v>20</v>
      </c>
      <c r="W53" s="35">
        <f t="shared" si="7"/>
        <v>21</v>
      </c>
      <c r="X53" s="35">
        <f t="shared" si="7"/>
        <v>22</v>
      </c>
      <c r="Y53" s="35">
        <f t="shared" si="7"/>
        <v>23</v>
      </c>
      <c r="Z53" s="36">
        <f t="shared" si="7"/>
        <v>24</v>
      </c>
      <c r="AA53" s="36">
        <f t="shared" si="7"/>
        <v>25</v>
      </c>
      <c r="AB53" s="35">
        <f t="shared" si="7"/>
        <v>26</v>
      </c>
      <c r="AC53" s="35">
        <f t="shared" si="7"/>
        <v>27</v>
      </c>
      <c r="AD53" s="35">
        <f t="shared" si="7"/>
        <v>28</v>
      </c>
      <c r="AE53" s="35">
        <f t="shared" si="7"/>
        <v>29</v>
      </c>
      <c r="AF53" s="35">
        <f t="shared" si="7"/>
        <v>30</v>
      </c>
      <c r="AG53" s="92">
        <v>31</v>
      </c>
      <c r="AH53" s="142" t="str">
        <f>A53</f>
        <v>令和8年10月</v>
      </c>
      <c r="AI53" s="142"/>
      <c r="AJ53" s="142"/>
      <c r="AK53" s="142"/>
      <c r="AL53" s="87"/>
    </row>
    <row r="54" spans="1:38" ht="25.15" customHeight="1" x14ac:dyDescent="0.4">
      <c r="A54" s="147"/>
      <c r="B54" s="5" t="s">
        <v>25</v>
      </c>
      <c r="C54" s="28" t="s">
        <v>93</v>
      </c>
      <c r="D54" s="28" t="s">
        <v>37</v>
      </c>
      <c r="E54" s="23" t="s">
        <v>38</v>
      </c>
      <c r="F54" s="23" t="s">
        <v>15</v>
      </c>
      <c r="G54" s="28" t="s">
        <v>33</v>
      </c>
      <c r="H54" s="28" t="s">
        <v>34</v>
      </c>
      <c r="I54" s="28" t="s">
        <v>35</v>
      </c>
      <c r="J54" s="28" t="s">
        <v>36</v>
      </c>
      <c r="K54" s="28" t="s">
        <v>37</v>
      </c>
      <c r="L54" s="23" t="s">
        <v>38</v>
      </c>
      <c r="M54" s="23" t="s">
        <v>15</v>
      </c>
      <c r="N54" s="23" t="s">
        <v>33</v>
      </c>
      <c r="O54" s="28" t="s">
        <v>34</v>
      </c>
      <c r="P54" s="28" t="s">
        <v>35</v>
      </c>
      <c r="Q54" s="28" t="s">
        <v>36</v>
      </c>
      <c r="R54" s="28" t="s">
        <v>37</v>
      </c>
      <c r="S54" s="23" t="s">
        <v>38</v>
      </c>
      <c r="T54" s="23" t="s">
        <v>15</v>
      </c>
      <c r="U54" s="28" t="s">
        <v>33</v>
      </c>
      <c r="V54" s="28" t="s">
        <v>34</v>
      </c>
      <c r="W54" s="28" t="s">
        <v>35</v>
      </c>
      <c r="X54" s="28" t="s">
        <v>36</v>
      </c>
      <c r="Y54" s="28" t="s">
        <v>37</v>
      </c>
      <c r="Z54" s="23" t="s">
        <v>38</v>
      </c>
      <c r="AA54" s="23" t="s">
        <v>15</v>
      </c>
      <c r="AB54" s="28" t="s">
        <v>33</v>
      </c>
      <c r="AC54" s="28" t="s">
        <v>34</v>
      </c>
      <c r="AD54" s="28" t="s">
        <v>35</v>
      </c>
      <c r="AE54" s="28" t="s">
        <v>36</v>
      </c>
      <c r="AF54" s="28" t="s">
        <v>162</v>
      </c>
      <c r="AG54" s="23" t="s">
        <v>68</v>
      </c>
      <c r="AH54" s="142"/>
      <c r="AI54" s="142"/>
      <c r="AJ54" s="142"/>
      <c r="AK54" s="142"/>
      <c r="AL54" s="87"/>
    </row>
    <row r="55" spans="1:38" ht="25.15" customHeight="1" x14ac:dyDescent="0.4">
      <c r="A55" s="147"/>
      <c r="B55" s="6" t="s">
        <v>26</v>
      </c>
      <c r="C55" s="29"/>
      <c r="D55" s="30"/>
      <c r="E55" s="31"/>
      <c r="F55" s="31"/>
      <c r="G55" s="30"/>
      <c r="H55" s="30"/>
      <c r="I55" s="30"/>
      <c r="J55" s="30"/>
      <c r="K55" s="30"/>
      <c r="L55" s="24"/>
      <c r="M55" s="31"/>
      <c r="N55" s="24" t="s">
        <v>5</v>
      </c>
      <c r="O55" s="16"/>
      <c r="P55" s="16"/>
      <c r="Q55" s="30"/>
      <c r="R55" s="30"/>
      <c r="S55" s="31"/>
      <c r="T55" s="31"/>
      <c r="U55" s="30"/>
      <c r="V55" s="30"/>
      <c r="W55" s="30"/>
      <c r="X55" s="30"/>
      <c r="Y55" s="30"/>
      <c r="Z55" s="31"/>
      <c r="AA55" s="31"/>
      <c r="AB55" s="30"/>
      <c r="AC55" s="30"/>
      <c r="AD55" s="30"/>
      <c r="AE55" s="30"/>
      <c r="AF55" s="30"/>
      <c r="AG55" s="32"/>
      <c r="AH55" s="142"/>
      <c r="AI55" s="142"/>
      <c r="AJ55" s="142"/>
      <c r="AK55" s="142"/>
      <c r="AL55" s="87"/>
    </row>
    <row r="56" spans="1:38" ht="25.15" customHeight="1" x14ac:dyDescent="0.4">
      <c r="A56" s="147"/>
      <c r="B56" s="4" t="s">
        <v>30</v>
      </c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100"/>
      <c r="AH56" s="9" t="s">
        <v>11</v>
      </c>
      <c r="AI56" s="110">
        <f>IF(C56&amp;D56&amp;E56&amp;F56&amp;G56&amp;H56&amp;I56&amp;J56&amp;K56&amp;L56&amp;M56&amp;N56&amp;O56&amp;P56&amp;Q56&amp;R56&amp;S56&amp;T56&amp;U56&amp;V56&amp;W56&amp;X56&amp;Y56&amp;Z56&amp;AA56&amp;AB56&amp;AC56&amp;AD56&amp;AE56&amp;AF56&amp;AG56="",0,IF(C56&amp;D56&amp;E56&amp;F56&amp;G56&amp;H56&amp;I56&amp;J56&amp;K56&amp;L56&amp;M56&amp;N56&amp;O56&amp;P56&amp;Q56&amp;R56&amp;S56&amp;T56&amp;U56&amp;V56&amp;W56&amp;X56&amp;Y56&amp;Z56&amp;AA56&amp;AB56&amp;AC56&amp;AD56&amp;AE56&amp;AF56&amp;AG56="着",COUNTA(C53:AG53)-IFERROR(MATCH("着",C56:AG56,0),0)+COUNTIF(C56:AG56,"着"),IFERROR(MATCH("完",C56:AG56,0),COUNTA(C53:AG53)-IFERROR(MATCH("着",C56:AG56,0),0)+COUNTIF(C56:AG56,"着"))))-COUNTIF(C56:AG56,"夏")-COUNTIF(C56:AG56,"年")-COUNTIF(C56:AG56,"中")-COUNTIF(C56:AG56,"製")</f>
        <v>0</v>
      </c>
      <c r="AJ56" s="10" t="s">
        <v>3</v>
      </c>
      <c r="AK56" s="192" t="str">
        <f>IFERROR(AI57/AI56,"")</f>
        <v/>
      </c>
      <c r="AL56" s="122"/>
    </row>
    <row r="57" spans="1:38" ht="25.15" customHeight="1" x14ac:dyDescent="0.4">
      <c r="A57" s="147"/>
      <c r="B57" s="6" t="s">
        <v>27</v>
      </c>
      <c r="C57" s="101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3"/>
      <c r="AH57" s="48" t="s">
        <v>12</v>
      </c>
      <c r="AI57" s="111">
        <f>COUNTA(C57:AG57)</f>
        <v>0</v>
      </c>
      <c r="AJ57" s="49" t="s">
        <v>3</v>
      </c>
      <c r="AK57" s="192"/>
      <c r="AL57" s="136"/>
    </row>
    <row r="58" spans="1:38" ht="25.15" customHeight="1" x14ac:dyDescent="0.4">
      <c r="A58" s="147"/>
      <c r="B58" s="7" t="s">
        <v>31</v>
      </c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100"/>
      <c r="AH58" s="11" t="s">
        <v>13</v>
      </c>
      <c r="AI58" s="110">
        <f>IF(C58&amp;D58&amp;E58&amp;F58&amp;G58&amp;H58&amp;I58&amp;J58&amp;K58&amp;L58&amp;M58&amp;N58&amp;O58&amp;P58&amp;Q58&amp;R58&amp;S58&amp;T58&amp;U58&amp;V58&amp;W58&amp;X58&amp;Y58&amp;Z58&amp;AA58&amp;AB58&amp;AC58&amp;AD58&amp;AE58&amp;AF58&amp;AG58="",0,IF(C58&amp;D58&amp;E58&amp;F58&amp;G58&amp;H58&amp;I58&amp;J58&amp;K58&amp;L58&amp;M58&amp;N58&amp;O58&amp;P58&amp;Q58&amp;R58&amp;S58&amp;T58&amp;U58&amp;V58&amp;W58&amp;X58&amp;Y58&amp;Z58&amp;AA58&amp;AB58&amp;AC58&amp;AD58&amp;AE58&amp;AF58&amp;AG58="着",COUNTA(C53:AG53)-IFERROR(MATCH("着",C58:AG58,0),0)+COUNTIF(C58:AG58,"着"),IFERROR(MATCH("完",C58:AG58,0),COUNTA(C53:AG53)-IFERROR(MATCH("着",C58:AG58,0),0)+COUNTIF(C58:AG58,"着"))))-COUNTIF(C58:AG58,"夏")-COUNTIF(C58:AG58,"年")-COUNTIF(C58:AG58,"中")-COUNTIF(C58:AG58,"製")</f>
        <v>0</v>
      </c>
      <c r="AJ58" s="12" t="s">
        <v>3</v>
      </c>
      <c r="AK58" s="192" t="str">
        <f>IF(AI59="0","0.0%",IFERROR(AI59/AI58,""))</f>
        <v>0.0%</v>
      </c>
      <c r="AL58" s="191" t="str">
        <f>IF($K$5="月単位の4週8休以上",IFERROR(IF(AI59/AI58&gt;=0.285,"月単位「OK」",IF(AND(COUNTIF(G58:I58,"着"),COUNT(H59:AG59)&gt;=7),"月単位「OK」",IF(AND(COUNTIF(N58:P58,"着"),COUNT(O59:AG59)&gt;=5),"月単位「OK」",IF(AND(COUNTIF(U58:W58,"着"),COUNT(V59:AG59)&gt;=3),"月単位「OK」",IF(AND(COUNTIF(AB58:AD58,"着"),COUNT(AC59:AG59)&gt;=1),"月単位「OK」",IF(AND(COUNTIF(C58:D58,"完"),COUNT(C59:D59)&gt;=0),"月単位「OK」",IF(AND(COUNTIF(J58:K58,"完"),COUNT(C59:J59)&gt;=2),"月単位「OK」",IF(AND(COUNTIF(Q58:R58,"完"),COUNT(C59:Q59)&gt;=4),"月単位「OK」",IF(AND(COUNTIF(X58:Y58,"完"),COUNT(C59:X59)&gt;=6),"月単位「OK」",IF(AND(COUNTIF(AE58:AF58,"完"),COUNT(C59:AE59)&gt;=8),"月単位「OK」","月単位「NG」")))))))))),0),"")</f>
        <v/>
      </c>
    </row>
    <row r="59" spans="1:38" ht="25.15" customHeight="1" x14ac:dyDescent="0.4">
      <c r="A59" s="146"/>
      <c r="B59" s="8" t="s">
        <v>28</v>
      </c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3"/>
      <c r="AG59" s="114"/>
      <c r="AH59" s="93" t="s">
        <v>14</v>
      </c>
      <c r="AI59" s="111" t="str">
        <f>IF(COUNTA(C59:AG59)&gt;=1,COUNT(C59:AG59),"0")</f>
        <v>0</v>
      </c>
      <c r="AJ59" s="94" t="s">
        <v>3</v>
      </c>
      <c r="AK59" s="192"/>
      <c r="AL59" s="191"/>
    </row>
    <row r="60" spans="1:38" ht="25.15" customHeight="1" x14ac:dyDescent="0.4">
      <c r="A60" s="145" t="s">
        <v>150</v>
      </c>
      <c r="B60" s="4" t="s">
        <v>24</v>
      </c>
      <c r="C60" s="40">
        <v>1</v>
      </c>
      <c r="D60" s="35">
        <f t="shared" si="4"/>
        <v>2</v>
      </c>
      <c r="E60" s="36">
        <f t="shared" si="4"/>
        <v>3</v>
      </c>
      <c r="F60" s="35">
        <f t="shared" si="4"/>
        <v>4</v>
      </c>
      <c r="G60" s="35">
        <f t="shared" si="4"/>
        <v>5</v>
      </c>
      <c r="H60" s="35">
        <f t="shared" si="4"/>
        <v>6</v>
      </c>
      <c r="I60" s="36">
        <f t="shared" si="4"/>
        <v>7</v>
      </c>
      <c r="J60" s="36">
        <f t="shared" si="4"/>
        <v>8</v>
      </c>
      <c r="K60" s="35">
        <f t="shared" si="4"/>
        <v>9</v>
      </c>
      <c r="L60" s="35">
        <f t="shared" si="4"/>
        <v>10</v>
      </c>
      <c r="M60" s="35">
        <f t="shared" si="4"/>
        <v>11</v>
      </c>
      <c r="N60" s="35">
        <f t="shared" si="4"/>
        <v>12</v>
      </c>
      <c r="O60" s="35">
        <f t="shared" si="4"/>
        <v>13</v>
      </c>
      <c r="P60" s="36">
        <f t="shared" si="4"/>
        <v>14</v>
      </c>
      <c r="Q60" s="36">
        <f t="shared" si="4"/>
        <v>15</v>
      </c>
      <c r="R60" s="35">
        <f t="shared" si="4"/>
        <v>16</v>
      </c>
      <c r="S60" s="35">
        <f t="shared" si="4"/>
        <v>17</v>
      </c>
      <c r="T60" s="35">
        <f t="shared" ref="T60:AF60" si="8">S60+1</f>
        <v>18</v>
      </c>
      <c r="U60" s="35">
        <f t="shared" si="8"/>
        <v>19</v>
      </c>
      <c r="V60" s="35">
        <f t="shared" si="8"/>
        <v>20</v>
      </c>
      <c r="W60" s="36">
        <f t="shared" si="8"/>
        <v>21</v>
      </c>
      <c r="X60" s="36">
        <f t="shared" si="8"/>
        <v>22</v>
      </c>
      <c r="Y60" s="36">
        <f t="shared" si="8"/>
        <v>23</v>
      </c>
      <c r="Z60" s="35">
        <f t="shared" si="8"/>
        <v>24</v>
      </c>
      <c r="AA60" s="35">
        <f t="shared" si="8"/>
        <v>25</v>
      </c>
      <c r="AB60" s="35">
        <f t="shared" si="8"/>
        <v>26</v>
      </c>
      <c r="AC60" s="35">
        <f t="shared" si="8"/>
        <v>27</v>
      </c>
      <c r="AD60" s="36">
        <f t="shared" si="8"/>
        <v>28</v>
      </c>
      <c r="AE60" s="36">
        <f t="shared" si="8"/>
        <v>29</v>
      </c>
      <c r="AF60" s="35">
        <f t="shared" si="8"/>
        <v>30</v>
      </c>
      <c r="AG60" s="37"/>
      <c r="AH60" s="142" t="str">
        <f>A60</f>
        <v>令和8年11月</v>
      </c>
      <c r="AI60" s="142"/>
      <c r="AJ60" s="142"/>
      <c r="AK60" s="142"/>
      <c r="AL60" s="87"/>
    </row>
    <row r="61" spans="1:38" ht="25.15" customHeight="1" x14ac:dyDescent="0.4">
      <c r="A61" s="147"/>
      <c r="B61" s="5" t="s">
        <v>25</v>
      </c>
      <c r="C61" s="23" t="s">
        <v>71</v>
      </c>
      <c r="D61" s="28" t="s">
        <v>33</v>
      </c>
      <c r="E61" s="23" t="s">
        <v>34</v>
      </c>
      <c r="F61" s="28" t="s">
        <v>35</v>
      </c>
      <c r="G61" s="28" t="s">
        <v>36</v>
      </c>
      <c r="H61" s="28" t="s">
        <v>37</v>
      </c>
      <c r="I61" s="23" t="s">
        <v>38</v>
      </c>
      <c r="J61" s="23" t="s">
        <v>15</v>
      </c>
      <c r="K61" s="28" t="s">
        <v>33</v>
      </c>
      <c r="L61" s="28" t="s">
        <v>34</v>
      </c>
      <c r="M61" s="28" t="s">
        <v>35</v>
      </c>
      <c r="N61" s="28" t="s">
        <v>36</v>
      </c>
      <c r="O61" s="28" t="s">
        <v>37</v>
      </c>
      <c r="P61" s="23" t="s">
        <v>38</v>
      </c>
      <c r="Q61" s="23" t="s">
        <v>15</v>
      </c>
      <c r="R61" s="28" t="s">
        <v>33</v>
      </c>
      <c r="S61" s="28" t="s">
        <v>34</v>
      </c>
      <c r="T61" s="28" t="s">
        <v>35</v>
      </c>
      <c r="U61" s="28" t="s">
        <v>36</v>
      </c>
      <c r="V61" s="28" t="s">
        <v>37</v>
      </c>
      <c r="W61" s="23" t="s">
        <v>38</v>
      </c>
      <c r="X61" s="23" t="s">
        <v>15</v>
      </c>
      <c r="Y61" s="23" t="s">
        <v>33</v>
      </c>
      <c r="Z61" s="28" t="s">
        <v>34</v>
      </c>
      <c r="AA61" s="28" t="s">
        <v>35</v>
      </c>
      <c r="AB61" s="28" t="s">
        <v>36</v>
      </c>
      <c r="AC61" s="28" t="s">
        <v>37</v>
      </c>
      <c r="AD61" s="23" t="s">
        <v>38</v>
      </c>
      <c r="AE61" s="23" t="s">
        <v>71</v>
      </c>
      <c r="AF61" s="28" t="s">
        <v>72</v>
      </c>
      <c r="AG61" s="38"/>
      <c r="AH61" s="142"/>
      <c r="AI61" s="142"/>
      <c r="AJ61" s="142"/>
      <c r="AK61" s="142"/>
      <c r="AL61" s="87"/>
    </row>
    <row r="62" spans="1:38" ht="25.15" customHeight="1" x14ac:dyDescent="0.4">
      <c r="A62" s="147"/>
      <c r="B62" s="6" t="s">
        <v>26</v>
      </c>
      <c r="C62" s="39"/>
      <c r="D62" s="30"/>
      <c r="E62" s="24" t="s">
        <v>5</v>
      </c>
      <c r="F62" s="16"/>
      <c r="G62" s="30"/>
      <c r="H62" s="30"/>
      <c r="I62" s="31"/>
      <c r="J62" s="31"/>
      <c r="K62" s="30"/>
      <c r="L62" s="30"/>
      <c r="M62" s="30"/>
      <c r="N62" s="30"/>
      <c r="O62" s="30"/>
      <c r="P62" s="31"/>
      <c r="Q62" s="31"/>
      <c r="R62" s="30"/>
      <c r="S62" s="30"/>
      <c r="T62" s="30"/>
      <c r="U62" s="30"/>
      <c r="V62" s="30"/>
      <c r="W62" s="31"/>
      <c r="X62" s="31"/>
      <c r="Y62" s="24" t="s">
        <v>5</v>
      </c>
      <c r="Z62" s="30"/>
      <c r="AA62" s="30"/>
      <c r="AB62" s="30"/>
      <c r="AC62" s="30"/>
      <c r="AD62" s="31"/>
      <c r="AE62" s="31"/>
      <c r="AF62" s="30"/>
      <c r="AG62" s="33"/>
      <c r="AH62" s="142"/>
      <c r="AI62" s="142"/>
      <c r="AJ62" s="142"/>
      <c r="AK62" s="142"/>
      <c r="AL62" s="87"/>
    </row>
    <row r="63" spans="1:38" ht="25.15" customHeight="1" x14ac:dyDescent="0.4">
      <c r="A63" s="147"/>
      <c r="B63" s="4" t="s">
        <v>30</v>
      </c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4"/>
      <c r="AH63" s="9" t="s">
        <v>11</v>
      </c>
      <c r="AI63" s="110">
        <f>IF(C63&amp;D63&amp;E63&amp;F63&amp;G63&amp;H63&amp;I63&amp;J63&amp;K63&amp;L63&amp;M63&amp;N63&amp;O63&amp;P63&amp;Q63&amp;R63&amp;S63&amp;T63&amp;U63&amp;V63&amp;W63&amp;X63&amp;Y63&amp;Z63&amp;AA63&amp;AB63&amp;AC63&amp;AD63&amp;AE63&amp;AF63&amp;AG63="",0,IF(C63&amp;D63&amp;E63&amp;F63&amp;G63&amp;H63&amp;I63&amp;J63&amp;K63&amp;L63&amp;M63&amp;N63&amp;O63&amp;P63&amp;Q63&amp;R63&amp;S63&amp;T63&amp;U63&amp;V63&amp;W63&amp;X63&amp;Y63&amp;Z63&amp;AA63&amp;AB63&amp;AC63&amp;AD63&amp;AE63&amp;AF63&amp;AG63="着",COUNTA(C60:AG60)-IFERROR(MATCH("着",C63:AG63,0),0)+COUNTIF(C63:AG63,"着"),IFERROR(MATCH("完",C63:AG63,0),COUNTA(C60:AG60)-IFERROR(MATCH("着",C63:AG63,0),0)+COUNTIF(C63:AG63,"着"))))-COUNTIF(C63:AG63,"夏")-COUNTIF(C63:AG63,"年")-COUNTIF(C63:AG63,"中")-COUNTIF(C63:AG63,"製")</f>
        <v>0</v>
      </c>
      <c r="AJ63" s="10" t="s">
        <v>3</v>
      </c>
      <c r="AK63" s="192" t="str">
        <f>IFERROR(AI64/AI63,"")</f>
        <v/>
      </c>
      <c r="AL63" s="122"/>
    </row>
    <row r="64" spans="1:38" ht="25.15" customHeight="1" x14ac:dyDescent="0.4">
      <c r="A64" s="147"/>
      <c r="B64" s="6" t="s">
        <v>27</v>
      </c>
      <c r="C64" s="101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7"/>
      <c r="AH64" s="48" t="s">
        <v>12</v>
      </c>
      <c r="AI64" s="111">
        <f>COUNTA(C64:AG64)</f>
        <v>0</v>
      </c>
      <c r="AJ64" s="49" t="s">
        <v>3</v>
      </c>
      <c r="AK64" s="192"/>
      <c r="AL64" s="136"/>
    </row>
    <row r="65" spans="1:38" ht="25.15" customHeight="1" x14ac:dyDescent="0.4">
      <c r="A65" s="147"/>
      <c r="B65" s="7" t="s">
        <v>31</v>
      </c>
      <c r="C65" s="98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14"/>
      <c r="AH65" s="11" t="s">
        <v>13</v>
      </c>
      <c r="AI65" s="110">
        <f>IF(C65&amp;D65&amp;E65&amp;F65&amp;G65&amp;H65&amp;I65&amp;J65&amp;K65&amp;L65&amp;M65&amp;N65&amp;O65&amp;P65&amp;Q65&amp;R65&amp;S65&amp;T65&amp;U65&amp;V65&amp;W65&amp;X65&amp;Y65&amp;Z65&amp;AA65&amp;AB65&amp;AC65&amp;AD65&amp;AE65&amp;AF65&amp;AG65="",0,IF(C65&amp;D65&amp;E65&amp;F65&amp;G65&amp;H65&amp;I65&amp;J65&amp;K65&amp;L65&amp;M65&amp;N65&amp;O65&amp;P65&amp;Q65&amp;R65&amp;S65&amp;T65&amp;U65&amp;V65&amp;W65&amp;X65&amp;Y65&amp;Z65&amp;AA65&amp;AB65&amp;AC65&amp;AD65&amp;AE65&amp;AF65&amp;AG65="着",COUNTA(C60:AG60)-IFERROR(MATCH("着",C65:AG65,0),0)+COUNTIF(C65:AG65,"着"),IFERROR(MATCH("完",C65:AG65,0),COUNTA(C60:AG60)-IFERROR(MATCH("着",C65:AG65,0),0)+COUNTIF(C65:AG65,"着"))))-COUNTIF(C65:AG65,"夏")-COUNTIF(C65:AG65,"年")-COUNTIF(C65:AG65,"中")-COUNTIF(C65:AG65,"製")</f>
        <v>0</v>
      </c>
      <c r="AJ65" s="12" t="s">
        <v>3</v>
      </c>
      <c r="AK65" s="192" t="str">
        <f>IF(AI66="0","0.0%",IFERROR(AI66/AI65,""))</f>
        <v>0.0%</v>
      </c>
      <c r="AL65" s="190" t="str">
        <f>IF($K$5="月単位の4週8休以上",IFERROR(IF(AI66/AI65&gt;=0.285,"月単位「OK」",IF(AND(COUNTIF(D65,"着"),COUNT(E66:AG66)&gt;=8),"月単位「OK」",IF(AND(COUNTIF(K65,"着"),COUNT(L66:AG66)&gt;=6),"月単位「OK」",IF(AND(COUNTIF(R65,"着"),COUNT(S66:AG66)&gt;=4),"月単位「OK」",IF(AND(COUNTIF(Y65,"着"),COUNT(Z66:AG66)&gt;=2),"月単位「OK」",IF(AND(COUNTIF(AF65,"着"),COUNT(AF66:AG66)&gt;=0),"月単位「OK」",IF(AND(COUNTIF(F65:H65,"完"),COUNT(C66:G66)&gt;=1),"月単位「OK」",IF(AND(COUNTIF(M65:O65,"完"),COUNT(C66:N66)&gt;=3),"月単位「OK」",IF(AND(COUNTIF(T65:V65,"完"),COUNT(C66:U66)&gt;=5),"月単位「OK」",IF(AND(COUNTIF(AA65:AC65,"完"),COUNT(C66:AB66)&gt;=7),"月単位「OK」","月単位「NG」")))))))))),0),"")</f>
        <v/>
      </c>
    </row>
    <row r="66" spans="1:38" ht="25.15" customHeight="1" x14ac:dyDescent="0.4">
      <c r="A66" s="146"/>
      <c r="B66" s="8" t="s">
        <v>28</v>
      </c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25"/>
      <c r="AH66" s="93" t="s">
        <v>14</v>
      </c>
      <c r="AI66" s="111" t="str">
        <f>IF(COUNTA(C66:AG66)&gt;=1,COUNT(C66:AG66),"0")</f>
        <v>0</v>
      </c>
      <c r="AJ66" s="94" t="s">
        <v>3</v>
      </c>
      <c r="AK66" s="192"/>
      <c r="AL66" s="190"/>
    </row>
    <row r="67" spans="1:38" ht="25.15" customHeight="1" x14ac:dyDescent="0.4">
      <c r="A67" s="145" t="s">
        <v>151</v>
      </c>
      <c r="B67" s="4" t="s">
        <v>24</v>
      </c>
      <c r="C67" s="34">
        <v>1</v>
      </c>
      <c r="D67" s="35">
        <f t="shared" si="4"/>
        <v>2</v>
      </c>
      <c r="E67" s="35">
        <f t="shared" si="4"/>
        <v>3</v>
      </c>
      <c r="F67" s="35">
        <f t="shared" si="4"/>
        <v>4</v>
      </c>
      <c r="G67" s="36">
        <f t="shared" si="4"/>
        <v>5</v>
      </c>
      <c r="H67" s="36">
        <f t="shared" si="4"/>
        <v>6</v>
      </c>
      <c r="I67" s="35">
        <f t="shared" si="4"/>
        <v>7</v>
      </c>
      <c r="J67" s="35">
        <f t="shared" si="4"/>
        <v>8</v>
      </c>
      <c r="K67" s="35">
        <f t="shared" si="4"/>
        <v>9</v>
      </c>
      <c r="L67" s="35">
        <f t="shared" si="4"/>
        <v>10</v>
      </c>
      <c r="M67" s="35">
        <f t="shared" si="4"/>
        <v>11</v>
      </c>
      <c r="N67" s="36">
        <f t="shared" si="4"/>
        <v>12</v>
      </c>
      <c r="O67" s="36">
        <f t="shared" si="4"/>
        <v>13</v>
      </c>
      <c r="P67" s="35">
        <f t="shared" si="4"/>
        <v>14</v>
      </c>
      <c r="Q67" s="35">
        <f t="shared" si="4"/>
        <v>15</v>
      </c>
      <c r="R67" s="35">
        <f t="shared" si="4"/>
        <v>16</v>
      </c>
      <c r="S67" s="35">
        <f t="shared" si="4"/>
        <v>17</v>
      </c>
      <c r="T67" s="35">
        <f t="shared" ref="T67:AF67" si="9">S67+1</f>
        <v>18</v>
      </c>
      <c r="U67" s="36">
        <f t="shared" si="9"/>
        <v>19</v>
      </c>
      <c r="V67" s="36">
        <f t="shared" si="9"/>
        <v>20</v>
      </c>
      <c r="W67" s="35">
        <f t="shared" si="9"/>
        <v>21</v>
      </c>
      <c r="X67" s="35">
        <f t="shared" si="9"/>
        <v>22</v>
      </c>
      <c r="Y67" s="35">
        <f t="shared" si="9"/>
        <v>23</v>
      </c>
      <c r="Z67" s="35">
        <f t="shared" si="9"/>
        <v>24</v>
      </c>
      <c r="AA67" s="35">
        <f t="shared" si="9"/>
        <v>25</v>
      </c>
      <c r="AB67" s="36">
        <f t="shared" si="9"/>
        <v>26</v>
      </c>
      <c r="AC67" s="36">
        <f t="shared" si="9"/>
        <v>27</v>
      </c>
      <c r="AD67" s="35">
        <f t="shared" si="9"/>
        <v>28</v>
      </c>
      <c r="AE67" s="35">
        <f t="shared" si="9"/>
        <v>29</v>
      </c>
      <c r="AF67" s="35">
        <f t="shared" si="9"/>
        <v>30</v>
      </c>
      <c r="AG67" s="37">
        <v>31</v>
      </c>
      <c r="AH67" s="142" t="str">
        <f>A67</f>
        <v>令和8年12月</v>
      </c>
      <c r="AI67" s="142"/>
      <c r="AJ67" s="142"/>
      <c r="AK67" s="142"/>
      <c r="AL67" s="87"/>
    </row>
    <row r="68" spans="1:38" ht="25.15" customHeight="1" x14ac:dyDescent="0.4">
      <c r="A68" s="147"/>
      <c r="B68" s="5" t="s">
        <v>25</v>
      </c>
      <c r="C68" s="28" t="s">
        <v>92</v>
      </c>
      <c r="D68" s="28" t="s">
        <v>35</v>
      </c>
      <c r="E68" s="28" t="s">
        <v>36</v>
      </c>
      <c r="F68" s="28" t="s">
        <v>37</v>
      </c>
      <c r="G68" s="23" t="s">
        <v>38</v>
      </c>
      <c r="H68" s="23" t="s">
        <v>15</v>
      </c>
      <c r="I68" s="28" t="s">
        <v>33</v>
      </c>
      <c r="J68" s="28" t="s">
        <v>34</v>
      </c>
      <c r="K68" s="28" t="s">
        <v>35</v>
      </c>
      <c r="L68" s="28" t="s">
        <v>36</v>
      </c>
      <c r="M68" s="28" t="s">
        <v>37</v>
      </c>
      <c r="N68" s="23" t="s">
        <v>38</v>
      </c>
      <c r="O68" s="23" t="s">
        <v>15</v>
      </c>
      <c r="P68" s="28" t="s">
        <v>33</v>
      </c>
      <c r="Q68" s="28" t="s">
        <v>34</v>
      </c>
      <c r="R68" s="28" t="s">
        <v>35</v>
      </c>
      <c r="S68" s="28" t="s">
        <v>36</v>
      </c>
      <c r="T68" s="28" t="s">
        <v>37</v>
      </c>
      <c r="U68" s="23" t="s">
        <v>38</v>
      </c>
      <c r="V68" s="23" t="s">
        <v>15</v>
      </c>
      <c r="W68" s="28" t="s">
        <v>33</v>
      </c>
      <c r="X68" s="28" t="s">
        <v>34</v>
      </c>
      <c r="Y68" s="28" t="s">
        <v>35</v>
      </c>
      <c r="Z68" s="28" t="s">
        <v>36</v>
      </c>
      <c r="AA68" s="28" t="s">
        <v>37</v>
      </c>
      <c r="AB68" s="23" t="s">
        <v>38</v>
      </c>
      <c r="AC68" s="23" t="s">
        <v>15</v>
      </c>
      <c r="AD68" s="28" t="s">
        <v>33</v>
      </c>
      <c r="AE68" s="28" t="s">
        <v>34</v>
      </c>
      <c r="AF68" s="28" t="s">
        <v>163</v>
      </c>
      <c r="AG68" s="28" t="s">
        <v>93</v>
      </c>
      <c r="AH68" s="145"/>
      <c r="AI68" s="145"/>
      <c r="AJ68" s="145"/>
      <c r="AK68" s="145"/>
      <c r="AL68" s="87"/>
    </row>
    <row r="69" spans="1:38" ht="25.15" customHeight="1" x14ac:dyDescent="0.4">
      <c r="A69" s="147"/>
      <c r="B69" s="6" t="s">
        <v>26</v>
      </c>
      <c r="C69" s="29"/>
      <c r="D69" s="30"/>
      <c r="E69" s="30"/>
      <c r="F69" s="30"/>
      <c r="G69" s="31"/>
      <c r="H69" s="31"/>
      <c r="I69" s="30"/>
      <c r="J69" s="30"/>
      <c r="K69" s="30"/>
      <c r="L69" s="30"/>
      <c r="M69" s="30"/>
      <c r="N69" s="31"/>
      <c r="O69" s="31"/>
      <c r="P69" s="30"/>
      <c r="Q69" s="30"/>
      <c r="R69" s="30"/>
      <c r="S69" s="30"/>
      <c r="T69" s="30"/>
      <c r="U69" s="31"/>
      <c r="V69" s="31"/>
      <c r="W69" s="30"/>
      <c r="X69" s="30"/>
      <c r="Y69" s="30"/>
      <c r="Z69" s="30"/>
      <c r="AA69" s="30"/>
      <c r="AB69" s="31"/>
      <c r="AC69" s="31"/>
      <c r="AD69" s="30"/>
      <c r="AE69" s="30"/>
      <c r="AF69" s="30"/>
      <c r="AG69" s="33"/>
      <c r="AH69" s="146" t="s">
        <v>57</v>
      </c>
      <c r="AI69" s="146"/>
      <c r="AJ69" s="146"/>
      <c r="AK69" s="146"/>
      <c r="AL69" s="87"/>
    </row>
    <row r="70" spans="1:38" ht="25.15" customHeight="1" x14ac:dyDescent="0.4">
      <c r="A70" s="147"/>
      <c r="B70" s="4" t="s">
        <v>30</v>
      </c>
      <c r="C70" s="98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100"/>
      <c r="AH70" s="9" t="s">
        <v>11</v>
      </c>
      <c r="AI70" s="110">
        <f>IF(C70&amp;D70&amp;E70&amp;F70&amp;G70&amp;H70&amp;I70&amp;J70&amp;K70&amp;L70&amp;M70&amp;N70&amp;O70&amp;P70&amp;Q70&amp;R70&amp;S70&amp;T70&amp;U70&amp;V70&amp;W70&amp;X70&amp;Y70&amp;Z70&amp;AA70&amp;AB70&amp;AC70&amp;AD70&amp;AE70&amp;AF70&amp;AG70="",0,IF(C70&amp;D70&amp;E70&amp;F70&amp;G70&amp;H70&amp;I70&amp;J70&amp;K70&amp;L70&amp;M70&amp;N70&amp;O70&amp;P70&amp;Q70&amp;R70&amp;S70&amp;T70&amp;U70&amp;V70&amp;W70&amp;X70&amp;Y70&amp;Z70&amp;AA70&amp;AB70&amp;AC70&amp;AD70&amp;AE70&amp;AF70&amp;AG70="着",COUNTA(C67:AG67)-IFERROR(MATCH("着",C70:AG70,0),0)+COUNTIF(C70:AG70,"着"),IFERROR(MATCH("完",C70:AG70,0),COUNTA(C67:AG67)-IFERROR(MATCH("着",C70:AG70,0),0)+COUNTIF(C70:AG70,"着"))))-COUNTIF(C70:AG70,"夏")-COUNTIF(C70:AG70,"年")-COUNTIF(C70:AG70,"中")-COUNTIF(C70:AG70,"製")</f>
        <v>0</v>
      </c>
      <c r="AJ70" s="10" t="s">
        <v>3</v>
      </c>
      <c r="AK70" s="192" t="str">
        <f>IFERROR(AI71/AI70,"")</f>
        <v/>
      </c>
      <c r="AL70" s="122"/>
    </row>
    <row r="71" spans="1:38" ht="25.15" customHeight="1" x14ac:dyDescent="0.4">
      <c r="A71" s="147"/>
      <c r="B71" s="6" t="s">
        <v>27</v>
      </c>
      <c r="C71" s="101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3"/>
      <c r="AH71" s="48" t="s">
        <v>12</v>
      </c>
      <c r="AI71" s="111">
        <f>COUNTA(C71:AG71)</f>
        <v>0</v>
      </c>
      <c r="AJ71" s="49" t="s">
        <v>3</v>
      </c>
      <c r="AK71" s="192"/>
      <c r="AL71" s="137"/>
    </row>
    <row r="72" spans="1:38" ht="25.15" customHeight="1" x14ac:dyDescent="0.4">
      <c r="A72" s="147"/>
      <c r="B72" s="7" t="s">
        <v>31</v>
      </c>
      <c r="C72" s="98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100"/>
      <c r="AH72" s="11" t="s">
        <v>13</v>
      </c>
      <c r="AI72" s="110">
        <f>IF(C72&amp;D72&amp;E72&amp;F72&amp;G72&amp;H72&amp;I72&amp;J72&amp;K72&amp;L72&amp;M72&amp;N72&amp;O72&amp;P72&amp;Q72&amp;R72&amp;S72&amp;T72&amp;U72&amp;V72&amp;W72&amp;X72&amp;Y72&amp;Z72&amp;AA72&amp;AB72&amp;AC72&amp;AD72&amp;AE72&amp;AF72&amp;AG72="",0,IF(C72&amp;D72&amp;E72&amp;F72&amp;G72&amp;H72&amp;I72&amp;J72&amp;K72&amp;L72&amp;M72&amp;N72&amp;O72&amp;P72&amp;Q72&amp;R72&amp;S72&amp;T72&amp;U72&amp;V72&amp;W72&amp;X72&amp;Y72&amp;Z72&amp;AA72&amp;AB72&amp;AC72&amp;AD72&amp;AE72&amp;AF72&amp;AG72="着",COUNTA(C67:AG67)-IFERROR(MATCH("着",C72:AG72,0),0)+COUNTIF(C72:AG72,"着"),IFERROR(MATCH("完",C72:AG72,0),COUNTA(C67:AG67)-IFERROR(MATCH("着",C72:AG72,0),0)+COUNTIF(C72:AG72,"着"))))-COUNTIF(C72:AG72,"夏")-COUNTIF(C72:AG72,"年")-COUNTIF(C72:AG72,"中")-COUNTIF(C72:AG72,"製")</f>
        <v>0</v>
      </c>
      <c r="AJ72" s="12" t="s">
        <v>3</v>
      </c>
      <c r="AK72" s="192" t="str">
        <f>IF(AI73="0","0.0%",IFERROR(AI73/AI72,""))</f>
        <v>0.0%</v>
      </c>
      <c r="AL72" s="191" t="str">
        <f>IF($K$5="月単位の4週8休以上",IFERROR(IF(AI73/AI72&gt;=0.285,"月単位「OK」",IF(AND(G72&lt;&gt;"着",AI73/AI72&gt;=0.257),"月単位「OK」",IF(AND(COUNTIF(C72:E72,"着"),COUNT(D73:AG73)&gt;=8),"月単位「OK」",IF(AND(COUNTIF(I72:L72,"着"),COUNT(J73:AG73)&gt;=6),"月単位「OK」",IF(AND(COUNTIF(P72:S72,"着"),COUNT(Q73:AG73)&gt;=4),"月単位「OK」",IF(AND(COUNTIF(W72:Z72,"着"),COUNT(X73:AG73)&gt;=2),"月単位「OK」",IF(AND(COUNTIF(AD72:AG72,"着"),COUNT(AD73:AG73)&gt;=0),"月単位「OK」",IF(AND(COUNTIF(C72:F72,"完"),COUNT(C73:F73)&gt;=0),"月単位「OK」",IF(AND(COUNTIF(G72,"完"),COUNT(C73:F73)&gt;=1),"月単位「OK」",IF(AND(COUNTIF(J72:M72,"完"),COUNT(C73:L73)&gt;=2),"月単位「OK」",IF(AND(COUNTIF(N72,"完"),COUNT(C73:M73)&gt;=3),"月単位「OK」",IF(AND(COUNTIF(Q72:T72,"完"),COUNT(C73:S73)&gt;=4),"月単位「OK」",IF(AND(COUNTIF(U72,"完"),COUNT(C73:T73)&gt;=5),"月単位「OK」",IF(AND(COUNTIF(X72:AA72,"完"),COUNT(C73:Z73)&gt;=6),"月単位「OK」",IF(AND(COUNTIF(AB72,"完"),COUNT(C73:AA73)&gt;=7),"月単位「OK」",IF(AND(COUNTIF(AE72:AG72,"完"),COUNT(C73:AF73)&gt;=8),"月単位「OK」","月単位「NG」")))))))))))))))),0),"")</f>
        <v/>
      </c>
    </row>
    <row r="73" spans="1:38" ht="25.15" customHeight="1" x14ac:dyDescent="0.4">
      <c r="A73" s="146"/>
      <c r="B73" s="8" t="s">
        <v>28</v>
      </c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4"/>
      <c r="AH73" s="93" t="s">
        <v>14</v>
      </c>
      <c r="AI73" s="111" t="str">
        <f>IF(COUNTA(C73:AG73)&gt;=1,COUNT(C73:AG73),"0")</f>
        <v>0</v>
      </c>
      <c r="AJ73" s="94" t="s">
        <v>3</v>
      </c>
      <c r="AK73" s="192"/>
      <c r="AL73" s="191"/>
    </row>
    <row r="74" spans="1:38" ht="25.15" customHeight="1" x14ac:dyDescent="0.4">
      <c r="A74" s="145" t="s">
        <v>152</v>
      </c>
      <c r="B74" s="4" t="s">
        <v>24</v>
      </c>
      <c r="C74" s="40">
        <v>1</v>
      </c>
      <c r="D74" s="36">
        <f t="shared" si="4"/>
        <v>2</v>
      </c>
      <c r="E74" s="36">
        <f t="shared" si="4"/>
        <v>3</v>
      </c>
      <c r="F74" s="35">
        <f t="shared" si="4"/>
        <v>4</v>
      </c>
      <c r="G74" s="35">
        <f t="shared" si="4"/>
        <v>5</v>
      </c>
      <c r="H74" s="35">
        <f t="shared" si="4"/>
        <v>6</v>
      </c>
      <c r="I74" s="35">
        <f t="shared" si="4"/>
        <v>7</v>
      </c>
      <c r="J74" s="35">
        <f t="shared" si="4"/>
        <v>8</v>
      </c>
      <c r="K74" s="36">
        <f t="shared" si="4"/>
        <v>9</v>
      </c>
      <c r="L74" s="36">
        <f t="shared" si="4"/>
        <v>10</v>
      </c>
      <c r="M74" s="36">
        <f t="shared" si="4"/>
        <v>11</v>
      </c>
      <c r="N74" s="35">
        <f t="shared" si="4"/>
        <v>12</v>
      </c>
      <c r="O74" s="35">
        <f t="shared" si="4"/>
        <v>13</v>
      </c>
      <c r="P74" s="35">
        <f t="shared" si="4"/>
        <v>14</v>
      </c>
      <c r="Q74" s="35">
        <f t="shared" si="4"/>
        <v>15</v>
      </c>
      <c r="R74" s="36">
        <f t="shared" si="4"/>
        <v>16</v>
      </c>
      <c r="S74" s="36">
        <f t="shared" si="4"/>
        <v>17</v>
      </c>
      <c r="T74" s="35">
        <f t="shared" ref="T74:AF74" si="10">S74+1</f>
        <v>18</v>
      </c>
      <c r="U74" s="35">
        <f t="shared" si="10"/>
        <v>19</v>
      </c>
      <c r="V74" s="35">
        <f t="shared" si="10"/>
        <v>20</v>
      </c>
      <c r="W74" s="35">
        <f t="shared" si="10"/>
        <v>21</v>
      </c>
      <c r="X74" s="35">
        <f t="shared" si="10"/>
        <v>22</v>
      </c>
      <c r="Y74" s="36">
        <f t="shared" si="10"/>
        <v>23</v>
      </c>
      <c r="Z74" s="36">
        <f t="shared" si="10"/>
        <v>24</v>
      </c>
      <c r="AA74" s="35">
        <f t="shared" si="10"/>
        <v>25</v>
      </c>
      <c r="AB74" s="35">
        <f t="shared" si="10"/>
        <v>26</v>
      </c>
      <c r="AC74" s="35">
        <f t="shared" si="10"/>
        <v>27</v>
      </c>
      <c r="AD74" s="35">
        <f t="shared" si="10"/>
        <v>28</v>
      </c>
      <c r="AE74" s="35">
        <f t="shared" si="10"/>
        <v>29</v>
      </c>
      <c r="AF74" s="36">
        <f t="shared" si="10"/>
        <v>30</v>
      </c>
      <c r="AG74" s="92">
        <v>31</v>
      </c>
      <c r="AH74" s="142" t="str">
        <f>A74</f>
        <v>令和9年1月</v>
      </c>
      <c r="AI74" s="142"/>
      <c r="AJ74" s="142"/>
      <c r="AK74" s="142"/>
      <c r="AL74" s="87"/>
    </row>
    <row r="75" spans="1:38" ht="25.15" customHeight="1" x14ac:dyDescent="0.4">
      <c r="A75" s="147"/>
      <c r="B75" s="5" t="s">
        <v>25</v>
      </c>
      <c r="C75" s="23" t="s">
        <v>73</v>
      </c>
      <c r="D75" s="23" t="s">
        <v>38</v>
      </c>
      <c r="E75" s="23" t="s">
        <v>15</v>
      </c>
      <c r="F75" s="28" t="s">
        <v>33</v>
      </c>
      <c r="G75" s="28" t="s">
        <v>34</v>
      </c>
      <c r="H75" s="28" t="s">
        <v>35</v>
      </c>
      <c r="I75" s="28" t="s">
        <v>36</v>
      </c>
      <c r="J75" s="28" t="s">
        <v>37</v>
      </c>
      <c r="K75" s="23" t="s">
        <v>38</v>
      </c>
      <c r="L75" s="23" t="s">
        <v>15</v>
      </c>
      <c r="M75" s="23" t="s">
        <v>33</v>
      </c>
      <c r="N75" s="28" t="s">
        <v>34</v>
      </c>
      <c r="O75" s="28" t="s">
        <v>35</v>
      </c>
      <c r="P75" s="28" t="s">
        <v>36</v>
      </c>
      <c r="Q75" s="28" t="s">
        <v>37</v>
      </c>
      <c r="R75" s="23" t="s">
        <v>38</v>
      </c>
      <c r="S75" s="23" t="s">
        <v>15</v>
      </c>
      <c r="T75" s="28" t="s">
        <v>33</v>
      </c>
      <c r="U75" s="28" t="s">
        <v>34</v>
      </c>
      <c r="V75" s="28" t="s">
        <v>35</v>
      </c>
      <c r="W75" s="28" t="s">
        <v>36</v>
      </c>
      <c r="X75" s="28" t="s">
        <v>37</v>
      </c>
      <c r="Y75" s="23" t="s">
        <v>38</v>
      </c>
      <c r="Z75" s="23" t="s">
        <v>15</v>
      </c>
      <c r="AA75" s="28" t="s">
        <v>33</v>
      </c>
      <c r="AB75" s="28" t="s">
        <v>34</v>
      </c>
      <c r="AC75" s="28" t="s">
        <v>35</v>
      </c>
      <c r="AD75" s="28" t="s">
        <v>36</v>
      </c>
      <c r="AE75" s="28" t="s">
        <v>37</v>
      </c>
      <c r="AF75" s="23" t="s">
        <v>164</v>
      </c>
      <c r="AG75" s="23" t="s">
        <v>3</v>
      </c>
      <c r="AH75" s="145"/>
      <c r="AI75" s="145"/>
      <c r="AJ75" s="145"/>
      <c r="AK75" s="145"/>
      <c r="AL75" s="87"/>
    </row>
    <row r="76" spans="1:38" ht="25.15" customHeight="1" x14ac:dyDescent="0.4">
      <c r="A76" s="147"/>
      <c r="B76" s="6" t="s">
        <v>26</v>
      </c>
      <c r="C76" s="24" t="s">
        <v>5</v>
      </c>
      <c r="D76" s="24"/>
      <c r="E76" s="31"/>
      <c r="F76" s="30"/>
      <c r="G76" s="30"/>
      <c r="H76" s="30"/>
      <c r="I76" s="30"/>
      <c r="J76" s="30"/>
      <c r="K76" s="24"/>
      <c r="L76" s="24"/>
      <c r="M76" s="24" t="s">
        <v>5</v>
      </c>
      <c r="N76" s="16"/>
      <c r="O76" s="16"/>
      <c r="P76" s="30"/>
      <c r="Q76" s="30"/>
      <c r="R76" s="31"/>
      <c r="S76" s="31"/>
      <c r="T76" s="30"/>
      <c r="U76" s="30"/>
      <c r="V76" s="30"/>
      <c r="W76" s="30"/>
      <c r="X76" s="30"/>
      <c r="Y76" s="31"/>
      <c r="Z76" s="31"/>
      <c r="AA76" s="30"/>
      <c r="AB76" s="30"/>
      <c r="AC76" s="30"/>
      <c r="AD76" s="30"/>
      <c r="AE76" s="30"/>
      <c r="AF76" s="31"/>
      <c r="AG76" s="32"/>
      <c r="AH76" s="146" t="s">
        <v>57</v>
      </c>
      <c r="AI76" s="146"/>
      <c r="AJ76" s="146"/>
      <c r="AK76" s="146"/>
      <c r="AL76" s="87"/>
    </row>
    <row r="77" spans="1:38" ht="25.15" customHeight="1" x14ac:dyDescent="0.4">
      <c r="A77" s="147"/>
      <c r="B77" s="4" t="s">
        <v>30</v>
      </c>
      <c r="C77" s="98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100"/>
      <c r="AH77" s="9" t="s">
        <v>11</v>
      </c>
      <c r="AI77" s="110">
        <f>IF(C77&amp;D77&amp;E77&amp;F77&amp;G77&amp;H77&amp;I77&amp;J77&amp;K77&amp;L77&amp;M77&amp;N77&amp;O77&amp;P77&amp;Q77&amp;R77&amp;S77&amp;T77&amp;U77&amp;V77&amp;W77&amp;X77&amp;Y77&amp;Z77&amp;AA77&amp;AB77&amp;AC77&amp;AD77&amp;AE77&amp;AF77&amp;AG77="",0,IF(C77&amp;D77&amp;E77&amp;F77&amp;G77&amp;H77&amp;I77&amp;J77&amp;K77&amp;L77&amp;M77&amp;N77&amp;O77&amp;P77&amp;Q77&amp;R77&amp;S77&amp;T77&amp;U77&amp;V77&amp;W77&amp;X77&amp;Y77&amp;Z77&amp;AA77&amp;AB77&amp;AC77&amp;AD77&amp;AE77&amp;AF77&amp;AG77="着",COUNTA(C74:AG74)-IFERROR(MATCH("着",C77:AG77,0),0)+COUNTIF(C77:AG77,"着"),IFERROR(MATCH("完",C77:AG77,0),COUNTA(C74:AG74)-IFERROR(MATCH("着",C77:AG77,0),0)+COUNTIF(C77:AG77,"着"))))-COUNTIF(C77:AG77,"夏")-COUNTIF(C77:AG77,"年")-COUNTIF(C77:AG77,"中")-COUNTIF(C77:AG77,"製")</f>
        <v>0</v>
      </c>
      <c r="AJ77" s="10" t="s">
        <v>3</v>
      </c>
      <c r="AK77" s="192" t="str">
        <f>IFERROR(AI78/AI77,"")</f>
        <v/>
      </c>
      <c r="AL77" s="122"/>
    </row>
    <row r="78" spans="1:38" ht="25.15" customHeight="1" x14ac:dyDescent="0.4">
      <c r="A78" s="147"/>
      <c r="B78" s="6" t="s">
        <v>27</v>
      </c>
      <c r="C78" s="101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3"/>
      <c r="AH78" s="48" t="s">
        <v>12</v>
      </c>
      <c r="AI78" s="111">
        <f>COUNTA(C78:AG78)</f>
        <v>0</v>
      </c>
      <c r="AJ78" s="49" t="s">
        <v>3</v>
      </c>
      <c r="AK78" s="192"/>
      <c r="AL78" s="136"/>
    </row>
    <row r="79" spans="1:38" ht="25.15" customHeight="1" x14ac:dyDescent="0.4">
      <c r="A79" s="147"/>
      <c r="B79" s="7" t="s">
        <v>31</v>
      </c>
      <c r="C79" s="98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100"/>
      <c r="AH79" s="11" t="s">
        <v>13</v>
      </c>
      <c r="AI79" s="110">
        <f>IF(C79&amp;D79&amp;E79&amp;F79&amp;G79&amp;H79&amp;I79&amp;J79&amp;K79&amp;L79&amp;M79&amp;N79&amp;O79&amp;P79&amp;Q79&amp;R79&amp;S79&amp;T79&amp;U79&amp;V79&amp;W79&amp;X79&amp;Y79&amp;Z79&amp;AA79&amp;AB79&amp;AC79&amp;AD79&amp;AE79&amp;AF79&amp;AG79="",0,IF(C79&amp;D79&amp;E79&amp;F79&amp;G79&amp;H79&amp;I79&amp;J79&amp;K79&amp;L79&amp;M79&amp;N79&amp;O79&amp;P79&amp;Q79&amp;R79&amp;S79&amp;T79&amp;U79&amp;V79&amp;W79&amp;X79&amp;Y79&amp;Z79&amp;AA79&amp;AB79&amp;AC79&amp;AD79&amp;AE79&amp;AF79&amp;AG79="着",COUNTA(C74:AG74)-IFERROR(MATCH("着",C79:AG79,0),0)+COUNTIF(C79:AG79,"着"),IFERROR(MATCH("完",C79:AG79,0),COUNTA(C74:AG74)-IFERROR(MATCH("着",C79:AG79,0),0)+COUNTIF(C79:AG79,"着"))))-COUNTIF(C79:AG79,"夏")-COUNTIF(C79:AG79,"年")-COUNTIF(C79:AG79,"中")-COUNTIF(C79:AG79,"製")</f>
        <v>0</v>
      </c>
      <c r="AJ79" s="12" t="s">
        <v>3</v>
      </c>
      <c r="AK79" s="192" t="str">
        <f>IF(AI80="0","0.0%",IFERROR(AI80/AI79,""))</f>
        <v>0.0%</v>
      </c>
      <c r="AL79" s="191" t="str">
        <f>IF($K$5="月単位の4週8休以上",IFERROR(IF(AI80/AI79&gt;=0.285,"月単位「OK」",IF(AND(COUNTIF(J79,"完"),COUNT(C80:I80)&gt;=2),"月単位「OK」",IF(AND(COUNTIF(Q79,"完"),COUNT(C80:P80)&gt;=4),"月単位「OK」",IF(AND(COUNTIF(X79,"完"),COUNT(C80:W80)&gt;=6),"月単位「OK」",IF(AND(COUNTIF(AE79,"完"),COUNT(C80:AD80)&gt;=8),"月単位「OK」",IF(AND(COUNTIF(C79:H79,"年"),COUNTIF(F79:J79,"完"),COUNT(C80:I80)&gt;=0),"月単位「OK」",IF(AND(COUNTIF(C79:H79,"年"),COUNTIF(K79,"完"),COUNT(C80:J80)&gt;=1),"月単位「OK」",IF(AND(COUNTIF(C79:H79,"年"),COUNTIF(M79:Q79,"完"),COUNT(C80:P80)&gt;=2),"月単位「OK」",IF(AND(COUNTIF(C79:H79,"年"),COUNTIF(R79,"完"),COUNT(C80:Q80)&gt;=3),"月単位「OK」",IF(AND(COUNTIF(C79:H79,"年"),COUNTIF(T79:X79,"完"),COUNT(C80:W80)&gt;=4),"月単位「OK」",IF(AND(COUNTIF(C79:H79,"年"),COUNTIF(Y79,"完"),COUNT(C80:X80)&gt;=5),"月単位「OK」",IF(AND(COUNTIF(C79:H79,"年"),COUNTIF(AA79:AE79,"完"),COUNT(C80:AD80)&gt;=6),"月単位「OK」",IF(AND(COUNTIF(C79:H79,"年"),COUNTIF(AF79,"完"),COUNT(C80:AE80)&gt;=7),"月単位「OK」","月単位「NG」"))))))))))))),0),"")</f>
        <v/>
      </c>
    </row>
    <row r="80" spans="1:38" ht="25.15" customHeight="1" x14ac:dyDescent="0.4">
      <c r="A80" s="146"/>
      <c r="B80" s="8" t="s">
        <v>28</v>
      </c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4"/>
      <c r="AH80" s="93" t="s">
        <v>14</v>
      </c>
      <c r="AI80" s="111" t="str">
        <f>IF(COUNTA(C80:AG80)&gt;=1,COUNT(C80:AG80),"0")</f>
        <v>0</v>
      </c>
      <c r="AJ80" s="94" t="s">
        <v>3</v>
      </c>
      <c r="AK80" s="192"/>
      <c r="AL80" s="191"/>
    </row>
    <row r="81" spans="1:38" ht="25.15" customHeight="1" x14ac:dyDescent="0.4">
      <c r="A81" s="145" t="s">
        <v>153</v>
      </c>
      <c r="B81" s="4" t="s">
        <v>24</v>
      </c>
      <c r="C81" s="34">
        <v>1</v>
      </c>
      <c r="D81" s="35">
        <f t="shared" si="4"/>
        <v>2</v>
      </c>
      <c r="E81" s="35">
        <f t="shared" si="4"/>
        <v>3</v>
      </c>
      <c r="F81" s="35">
        <f t="shared" si="4"/>
        <v>4</v>
      </c>
      <c r="G81" s="35">
        <f t="shared" si="4"/>
        <v>5</v>
      </c>
      <c r="H81" s="36">
        <f t="shared" si="4"/>
        <v>6</v>
      </c>
      <c r="I81" s="36">
        <f t="shared" si="4"/>
        <v>7</v>
      </c>
      <c r="J81" s="35">
        <f t="shared" si="4"/>
        <v>8</v>
      </c>
      <c r="K81" s="35">
        <f t="shared" si="4"/>
        <v>9</v>
      </c>
      <c r="L81" s="35">
        <f t="shared" si="4"/>
        <v>10</v>
      </c>
      <c r="M81" s="36">
        <f t="shared" si="4"/>
        <v>11</v>
      </c>
      <c r="N81" s="35">
        <f t="shared" si="4"/>
        <v>12</v>
      </c>
      <c r="O81" s="36">
        <f t="shared" si="4"/>
        <v>13</v>
      </c>
      <c r="P81" s="36">
        <f t="shared" si="4"/>
        <v>14</v>
      </c>
      <c r="Q81" s="35">
        <f t="shared" si="4"/>
        <v>15</v>
      </c>
      <c r="R81" s="35">
        <f t="shared" si="4"/>
        <v>16</v>
      </c>
      <c r="S81" s="35">
        <f t="shared" si="4"/>
        <v>17</v>
      </c>
      <c r="T81" s="35">
        <f t="shared" ref="T81:AD81" si="11">S81+1</f>
        <v>18</v>
      </c>
      <c r="U81" s="35">
        <f t="shared" si="11"/>
        <v>19</v>
      </c>
      <c r="V81" s="36">
        <f t="shared" si="11"/>
        <v>20</v>
      </c>
      <c r="W81" s="36">
        <f t="shared" si="11"/>
        <v>21</v>
      </c>
      <c r="X81" s="35">
        <f t="shared" si="11"/>
        <v>22</v>
      </c>
      <c r="Y81" s="36">
        <f t="shared" si="11"/>
        <v>23</v>
      </c>
      <c r="Z81" s="35">
        <f t="shared" si="11"/>
        <v>24</v>
      </c>
      <c r="AA81" s="35">
        <f t="shared" si="11"/>
        <v>25</v>
      </c>
      <c r="AB81" s="35">
        <f t="shared" si="11"/>
        <v>26</v>
      </c>
      <c r="AC81" s="36">
        <f t="shared" si="11"/>
        <v>27</v>
      </c>
      <c r="AD81" s="36">
        <f t="shared" si="11"/>
        <v>28</v>
      </c>
      <c r="AE81" s="35"/>
      <c r="AF81" s="35"/>
      <c r="AG81" s="37"/>
      <c r="AH81" s="142" t="str">
        <f>A81</f>
        <v>令和9年2月</v>
      </c>
      <c r="AI81" s="142"/>
      <c r="AJ81" s="142"/>
      <c r="AK81" s="142"/>
      <c r="AL81" s="87"/>
    </row>
    <row r="82" spans="1:38" ht="25.15" customHeight="1" x14ac:dyDescent="0.4">
      <c r="A82" s="147"/>
      <c r="B82" s="5" t="s">
        <v>25</v>
      </c>
      <c r="C82" s="28" t="s">
        <v>72</v>
      </c>
      <c r="D82" s="28" t="s">
        <v>34</v>
      </c>
      <c r="E82" s="28" t="s">
        <v>35</v>
      </c>
      <c r="F82" s="28" t="s">
        <v>36</v>
      </c>
      <c r="G82" s="28" t="s">
        <v>37</v>
      </c>
      <c r="H82" s="23" t="s">
        <v>38</v>
      </c>
      <c r="I82" s="23" t="s">
        <v>15</v>
      </c>
      <c r="J82" s="28" t="s">
        <v>33</v>
      </c>
      <c r="K82" s="28" t="s">
        <v>34</v>
      </c>
      <c r="L82" s="28" t="s">
        <v>35</v>
      </c>
      <c r="M82" s="23" t="s">
        <v>36</v>
      </c>
      <c r="N82" s="28" t="s">
        <v>37</v>
      </c>
      <c r="O82" s="23" t="s">
        <v>38</v>
      </c>
      <c r="P82" s="23" t="s">
        <v>15</v>
      </c>
      <c r="Q82" s="28" t="s">
        <v>33</v>
      </c>
      <c r="R82" s="28" t="s">
        <v>34</v>
      </c>
      <c r="S82" s="28" t="s">
        <v>35</v>
      </c>
      <c r="T82" s="28" t="s">
        <v>36</v>
      </c>
      <c r="U82" s="28" t="s">
        <v>37</v>
      </c>
      <c r="V82" s="23" t="s">
        <v>38</v>
      </c>
      <c r="W82" s="23" t="s">
        <v>15</v>
      </c>
      <c r="X82" s="28" t="s">
        <v>33</v>
      </c>
      <c r="Y82" s="23" t="s">
        <v>34</v>
      </c>
      <c r="Z82" s="28" t="s">
        <v>35</v>
      </c>
      <c r="AA82" s="28" t="s">
        <v>36</v>
      </c>
      <c r="AB82" s="28" t="s">
        <v>37</v>
      </c>
      <c r="AC82" s="23" t="s">
        <v>68</v>
      </c>
      <c r="AD82" s="23" t="s">
        <v>71</v>
      </c>
      <c r="AE82" s="28"/>
      <c r="AF82" s="28"/>
      <c r="AG82" s="38"/>
      <c r="AH82" s="142"/>
      <c r="AI82" s="142"/>
      <c r="AJ82" s="142"/>
      <c r="AK82" s="142"/>
      <c r="AL82" s="87"/>
    </row>
    <row r="83" spans="1:38" ht="25.15" customHeight="1" x14ac:dyDescent="0.4">
      <c r="A83" s="147"/>
      <c r="B83" s="6" t="s">
        <v>26</v>
      </c>
      <c r="C83" s="29"/>
      <c r="D83" s="30"/>
      <c r="E83" s="30"/>
      <c r="F83" s="30"/>
      <c r="G83" s="30"/>
      <c r="H83" s="31"/>
      <c r="I83" s="31"/>
      <c r="J83" s="30"/>
      <c r="K83" s="30"/>
      <c r="L83" s="30"/>
      <c r="M83" s="24" t="s">
        <v>5</v>
      </c>
      <c r="N83" s="30"/>
      <c r="O83" s="31"/>
      <c r="P83" s="31"/>
      <c r="Q83" s="30"/>
      <c r="R83" s="30"/>
      <c r="S83" s="30"/>
      <c r="T83" s="30"/>
      <c r="U83" s="30"/>
      <c r="V83" s="31"/>
      <c r="W83" s="31"/>
      <c r="X83" s="30"/>
      <c r="Y83" s="24" t="s">
        <v>5</v>
      </c>
      <c r="Z83" s="16"/>
      <c r="AA83" s="30"/>
      <c r="AB83" s="30"/>
      <c r="AC83" s="31"/>
      <c r="AD83" s="31"/>
      <c r="AE83" s="30"/>
      <c r="AF83" s="30"/>
      <c r="AG83" s="33"/>
      <c r="AH83" s="142"/>
      <c r="AI83" s="142"/>
      <c r="AJ83" s="142"/>
      <c r="AK83" s="142"/>
      <c r="AL83" s="87"/>
    </row>
    <row r="84" spans="1:38" ht="25.15" customHeight="1" x14ac:dyDescent="0.4">
      <c r="A84" s="147"/>
      <c r="B84" s="4" t="s">
        <v>30</v>
      </c>
      <c r="C84" s="98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13"/>
      <c r="AF84" s="13"/>
      <c r="AG84" s="14"/>
      <c r="AH84" s="9" t="s">
        <v>11</v>
      </c>
      <c r="AI84" s="110">
        <f>IF(C84&amp;D84&amp;E84&amp;F84&amp;G84&amp;H84&amp;I84&amp;J84&amp;K84&amp;L84&amp;M84&amp;N84&amp;O84&amp;P84&amp;Q84&amp;R84&amp;S84&amp;T84&amp;U84&amp;V84&amp;W84&amp;X84&amp;Y84&amp;Z84&amp;AA84&amp;AB84&amp;AC84&amp;AD84&amp;AE84&amp;AF84&amp;AG84="",0,IF(C84&amp;D84&amp;E84&amp;F84&amp;G84&amp;H84&amp;I84&amp;J84&amp;K84&amp;L84&amp;M84&amp;N84&amp;O84&amp;P84&amp;Q84&amp;R84&amp;S84&amp;T84&amp;U84&amp;V84&amp;W84&amp;X84&amp;Y84&amp;Z84&amp;AA84&amp;AB84&amp;AC84&amp;AD84&amp;AE84&amp;AF84&amp;AG84="着",COUNTA(C81:AG81)-IFERROR(MATCH("着",C84:AG84,0),0)+COUNTIF(C84:AG84,"着"),IFERROR(MATCH("完",C84:AG84,0),COUNTA(C81:AG81)-IFERROR(MATCH("着",C84:AG84,0),0)+COUNTIF(C84:AG84,"着"))))-COUNTIF(C84:AG84,"夏")-COUNTIF(C84:AG84,"年")-COUNTIF(C84:AG84,"中")-COUNTIF(C84:AG84,"製")</f>
        <v>0</v>
      </c>
      <c r="AJ84" s="10" t="s">
        <v>3</v>
      </c>
      <c r="AK84" s="192" t="str">
        <f>IFERROR(AI85/AI84,"")</f>
        <v/>
      </c>
      <c r="AL84" s="122"/>
    </row>
    <row r="85" spans="1:38" ht="25.15" customHeight="1" x14ac:dyDescent="0.4">
      <c r="A85" s="147"/>
      <c r="B85" s="6" t="s">
        <v>27</v>
      </c>
      <c r="C85" s="101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2"/>
      <c r="X85" s="102"/>
      <c r="Y85" s="102"/>
      <c r="Z85" s="102"/>
      <c r="AA85" s="102"/>
      <c r="AB85" s="102"/>
      <c r="AC85" s="102"/>
      <c r="AD85" s="102"/>
      <c r="AE85" s="15"/>
      <c r="AF85" s="15"/>
      <c r="AG85" s="17"/>
      <c r="AH85" s="48" t="s">
        <v>12</v>
      </c>
      <c r="AI85" s="111">
        <f>COUNTA(C85:AG85)</f>
        <v>0</v>
      </c>
      <c r="AJ85" s="49" t="s">
        <v>3</v>
      </c>
      <c r="AK85" s="192"/>
      <c r="AL85" s="136"/>
    </row>
    <row r="86" spans="1:38" ht="25.15" customHeight="1" x14ac:dyDescent="0.4">
      <c r="A86" s="147"/>
      <c r="B86" s="7" t="s">
        <v>31</v>
      </c>
      <c r="C86" s="98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13"/>
      <c r="AF86" s="13"/>
      <c r="AG86" s="14"/>
      <c r="AH86" s="11" t="s">
        <v>13</v>
      </c>
      <c r="AI86" s="110">
        <f>IF(C86&amp;D86&amp;E86&amp;F86&amp;G86&amp;H86&amp;I86&amp;J86&amp;K86&amp;L86&amp;M86&amp;N86&amp;O86&amp;P86&amp;Q86&amp;R86&amp;S86&amp;T86&amp;U86&amp;V86&amp;W86&amp;X86&amp;Y86&amp;Z86&amp;AA86&amp;AB86&amp;AC86&amp;AD86&amp;AE86&amp;AF86&amp;AG86="",0,IF(C86&amp;D86&amp;E86&amp;F86&amp;G86&amp;H86&amp;I86&amp;J86&amp;K86&amp;L86&amp;M86&amp;N86&amp;O86&amp;P86&amp;Q86&amp;R86&amp;S86&amp;T86&amp;U86&amp;V86&amp;W86&amp;X86&amp;Y86&amp;Z86&amp;AA86&amp;AB86&amp;AC86&amp;AD86&amp;AE86&amp;AF86&amp;AG86="着",COUNTA(C81:AG81)-IFERROR(MATCH("着",C86:AG86,0),0)+COUNTIF(C86:AG86,"着"),IFERROR(MATCH("完",C86:AG86,0),COUNTA(C81:AG81)-IFERROR(MATCH("着",C86:AG86,0),0)+COUNTIF(C86:AG86,"着"))))-COUNTIF(C86:AG86,"夏")-COUNTIF(C86:AG86,"年")-COUNTIF(C86:AG86,"中")-COUNTIF(C86:AG86,"製")</f>
        <v>0</v>
      </c>
      <c r="AJ86" s="12" t="s">
        <v>3</v>
      </c>
      <c r="AK86" s="192" t="str">
        <f>IF(AI87="0","0.0%",IFERROR(AI87/AI86,""))</f>
        <v>0.0%</v>
      </c>
      <c r="AL86" s="191" t="str">
        <f>IF($K$5="月単位の4週8休以上",IFERROR(IF(AI87/AI86&gt;=0.285,"月単位「OK」",IF(AND(COUNTIF(C86:G86,"完"),COUNT(C87:G87)&gt;=0),"月単位「OK」",IF(AND(COUNTIF(H86,"完"),COUNT(C87:G87)&gt;=1),"月単位「OK」",IF(AND(COUNTIF(J86:N86,"完"),COUNT(C87:M87)&gt;=2),"月単位「OK」",IF(AND(COUNTIF(O86,"完"),COUNT(C87:N87)&gt;=3),"月単位「OK」",IF(AND(COUNTIF(Q86:U86,"完"),COUNT(C87:T87)&gt;=4),"月単位「OK」",IF(AND(COUNTIF(V86,"完"),COUNT(C87:U87)&gt;=5),"月単位「OK」",IF(AND(COUNTIF(X86:AB86,"完"),COUNT(C87:AA87)&gt;=6),"月単位「OK」",IF(AND(COUNTIF(AC86,"完"),COUNT(C87:AB87)&gt;=7),"月単位「OK」","月単位「NG」"))))))))),0),"")</f>
        <v/>
      </c>
    </row>
    <row r="87" spans="1:38" ht="25.15" customHeight="1" x14ac:dyDescent="0.4">
      <c r="A87" s="146"/>
      <c r="B87" s="8" t="s">
        <v>28</v>
      </c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6"/>
      <c r="AF87" s="16"/>
      <c r="AG87" s="125"/>
      <c r="AH87" s="93" t="s">
        <v>14</v>
      </c>
      <c r="AI87" s="111" t="str">
        <f>IF(COUNTA(C87:AG87)&gt;=1,COUNT(C87:AG87),"0")</f>
        <v>0</v>
      </c>
      <c r="AJ87" s="94" t="s">
        <v>3</v>
      </c>
      <c r="AK87" s="192"/>
      <c r="AL87" s="191"/>
    </row>
    <row r="88" spans="1:38" ht="25.15" customHeight="1" x14ac:dyDescent="0.4">
      <c r="A88" s="145" t="s">
        <v>154</v>
      </c>
      <c r="B88" s="4" t="s">
        <v>24</v>
      </c>
      <c r="C88" s="34">
        <v>1</v>
      </c>
      <c r="D88" s="35">
        <f t="shared" si="4"/>
        <v>2</v>
      </c>
      <c r="E88" s="35">
        <f t="shared" si="4"/>
        <v>3</v>
      </c>
      <c r="F88" s="35">
        <f t="shared" si="4"/>
        <v>4</v>
      </c>
      <c r="G88" s="35">
        <f t="shared" si="4"/>
        <v>5</v>
      </c>
      <c r="H88" s="36">
        <f t="shared" si="4"/>
        <v>6</v>
      </c>
      <c r="I88" s="36">
        <f t="shared" si="4"/>
        <v>7</v>
      </c>
      <c r="J88" s="35">
        <f t="shared" si="4"/>
        <v>8</v>
      </c>
      <c r="K88" s="35">
        <f t="shared" si="4"/>
        <v>9</v>
      </c>
      <c r="L88" s="35">
        <f t="shared" si="4"/>
        <v>10</v>
      </c>
      <c r="M88" s="35">
        <f t="shared" si="4"/>
        <v>11</v>
      </c>
      <c r="N88" s="35">
        <f t="shared" si="4"/>
        <v>12</v>
      </c>
      <c r="O88" s="36">
        <f t="shared" si="4"/>
        <v>13</v>
      </c>
      <c r="P88" s="36">
        <f t="shared" si="4"/>
        <v>14</v>
      </c>
      <c r="Q88" s="35">
        <f t="shared" si="4"/>
        <v>15</v>
      </c>
      <c r="R88" s="35">
        <f t="shared" si="4"/>
        <v>16</v>
      </c>
      <c r="S88" s="35">
        <f t="shared" si="4"/>
        <v>17</v>
      </c>
      <c r="T88" s="35">
        <f t="shared" ref="T88:AF88" si="12">S88+1</f>
        <v>18</v>
      </c>
      <c r="U88" s="35">
        <f t="shared" si="12"/>
        <v>19</v>
      </c>
      <c r="V88" s="36">
        <f t="shared" si="12"/>
        <v>20</v>
      </c>
      <c r="W88" s="36">
        <f t="shared" si="12"/>
        <v>21</v>
      </c>
      <c r="X88" s="36">
        <f t="shared" si="12"/>
        <v>22</v>
      </c>
      <c r="Y88" s="35">
        <f t="shared" si="12"/>
        <v>23</v>
      </c>
      <c r="Z88" s="35">
        <f t="shared" si="12"/>
        <v>24</v>
      </c>
      <c r="AA88" s="35">
        <f t="shared" si="12"/>
        <v>25</v>
      </c>
      <c r="AB88" s="35">
        <f t="shared" si="12"/>
        <v>26</v>
      </c>
      <c r="AC88" s="36">
        <f t="shared" si="12"/>
        <v>27</v>
      </c>
      <c r="AD88" s="36">
        <f t="shared" si="12"/>
        <v>28</v>
      </c>
      <c r="AE88" s="35">
        <f t="shared" si="12"/>
        <v>29</v>
      </c>
      <c r="AF88" s="35">
        <f t="shared" si="12"/>
        <v>30</v>
      </c>
      <c r="AG88" s="37">
        <v>31</v>
      </c>
      <c r="AH88" s="142" t="str">
        <f>A88</f>
        <v>令和9年3月</v>
      </c>
      <c r="AI88" s="142"/>
      <c r="AJ88" s="142"/>
      <c r="AK88" s="142"/>
      <c r="AL88" s="87"/>
    </row>
    <row r="89" spans="1:38" ht="25.15" customHeight="1" x14ac:dyDescent="0.4">
      <c r="A89" s="147"/>
      <c r="B89" s="5" t="s">
        <v>25</v>
      </c>
      <c r="C89" s="28" t="s">
        <v>72</v>
      </c>
      <c r="D89" s="28" t="s">
        <v>34</v>
      </c>
      <c r="E89" s="28" t="s">
        <v>35</v>
      </c>
      <c r="F89" s="28" t="s">
        <v>36</v>
      </c>
      <c r="G89" s="28" t="s">
        <v>37</v>
      </c>
      <c r="H89" s="23" t="s">
        <v>38</v>
      </c>
      <c r="I89" s="23" t="s">
        <v>15</v>
      </c>
      <c r="J89" s="28" t="s">
        <v>33</v>
      </c>
      <c r="K89" s="28" t="s">
        <v>34</v>
      </c>
      <c r="L89" s="28" t="s">
        <v>35</v>
      </c>
      <c r="M89" s="28" t="s">
        <v>36</v>
      </c>
      <c r="N89" s="28" t="s">
        <v>37</v>
      </c>
      <c r="O89" s="23" t="s">
        <v>38</v>
      </c>
      <c r="P89" s="23" t="s">
        <v>15</v>
      </c>
      <c r="Q89" s="28" t="s">
        <v>33</v>
      </c>
      <c r="R89" s="28" t="s">
        <v>34</v>
      </c>
      <c r="S89" s="28" t="s">
        <v>35</v>
      </c>
      <c r="T89" s="28" t="s">
        <v>36</v>
      </c>
      <c r="U89" s="28" t="s">
        <v>37</v>
      </c>
      <c r="V89" s="23" t="s">
        <v>38</v>
      </c>
      <c r="W89" s="23" t="s">
        <v>15</v>
      </c>
      <c r="X89" s="23" t="s">
        <v>33</v>
      </c>
      <c r="Y89" s="28" t="s">
        <v>34</v>
      </c>
      <c r="Z89" s="28" t="s">
        <v>35</v>
      </c>
      <c r="AA89" s="28" t="s">
        <v>36</v>
      </c>
      <c r="AB89" s="28" t="s">
        <v>37</v>
      </c>
      <c r="AC89" s="23" t="s">
        <v>38</v>
      </c>
      <c r="AD89" s="23" t="s">
        <v>15</v>
      </c>
      <c r="AE89" s="28" t="s">
        <v>33</v>
      </c>
      <c r="AF89" s="28" t="s">
        <v>165</v>
      </c>
      <c r="AG89" s="28" t="s">
        <v>109</v>
      </c>
      <c r="AH89" s="142"/>
      <c r="AI89" s="142"/>
      <c r="AJ89" s="142"/>
      <c r="AK89" s="142"/>
      <c r="AL89" s="87"/>
    </row>
    <row r="90" spans="1:38" ht="25.15" customHeight="1" x14ac:dyDescent="0.4">
      <c r="A90" s="147"/>
      <c r="B90" s="6" t="s">
        <v>26</v>
      </c>
      <c r="C90" s="29"/>
      <c r="D90" s="30"/>
      <c r="E90" s="30"/>
      <c r="F90" s="30"/>
      <c r="G90" s="30"/>
      <c r="H90" s="31"/>
      <c r="I90" s="31"/>
      <c r="J90" s="30"/>
      <c r="K90" s="30"/>
      <c r="L90" s="30"/>
      <c r="M90" s="30"/>
      <c r="N90" s="30"/>
      <c r="O90" s="31"/>
      <c r="P90" s="31"/>
      <c r="Q90" s="30"/>
      <c r="R90" s="30"/>
      <c r="S90" s="30"/>
      <c r="T90" s="30"/>
      <c r="U90" s="30"/>
      <c r="V90" s="24"/>
      <c r="W90" s="24" t="s">
        <v>5</v>
      </c>
      <c r="X90" s="24"/>
      <c r="Y90" s="30"/>
      <c r="Z90" s="30"/>
      <c r="AA90" s="30"/>
      <c r="AB90" s="30"/>
      <c r="AC90" s="31"/>
      <c r="AD90" s="31"/>
      <c r="AE90" s="30"/>
      <c r="AF90" s="30"/>
      <c r="AG90" s="33"/>
      <c r="AH90" s="142"/>
      <c r="AI90" s="142"/>
      <c r="AJ90" s="142"/>
      <c r="AK90" s="142"/>
      <c r="AL90" s="87"/>
    </row>
    <row r="91" spans="1:38" ht="25.15" customHeight="1" x14ac:dyDescent="0.4">
      <c r="A91" s="147"/>
      <c r="B91" s="4" t="s">
        <v>30</v>
      </c>
      <c r="C91" s="98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100"/>
      <c r="AH91" s="9" t="s">
        <v>11</v>
      </c>
      <c r="AI91" s="110">
        <f>IF(C91&amp;D91&amp;E91&amp;F91&amp;G91&amp;H91&amp;I91&amp;J91&amp;K91&amp;L91&amp;M91&amp;N91&amp;O91&amp;P91&amp;Q91&amp;R91&amp;S91&amp;T91&amp;U91&amp;V91&amp;W91&amp;X91&amp;Y91&amp;Z91&amp;AA91&amp;AB91&amp;AC91&amp;AD91&amp;AE91&amp;AF91&amp;AG91="",0,IF(C91&amp;D91&amp;E91&amp;F91&amp;G91&amp;H91&amp;I91&amp;J91&amp;K91&amp;L91&amp;M91&amp;N91&amp;O91&amp;P91&amp;Q91&amp;R91&amp;S91&amp;T91&amp;U91&amp;V91&amp;W91&amp;X91&amp;Y91&amp;Z91&amp;AA91&amp;AB91&amp;AC91&amp;AD91&amp;AE91&amp;AF91&amp;AG91="着",COUNTA(C88:AG88)-IFERROR(MATCH("着",C91:AG91,0),0)+COUNTIF(C91:AG91,"着"),IFERROR(MATCH("完",C91:AG91,0),COUNTA(C88:AG88)-IFERROR(MATCH("着",C91:AG91,0),0)+COUNTIF(C91:AG91,"着"))))-COUNTIF(C91:AG91,"夏")-COUNTIF(C91:AG91,"年")-COUNTIF(C91:AG91,"中")-COUNTIF(C91:AG91,"製")</f>
        <v>0</v>
      </c>
      <c r="AJ91" s="10" t="s">
        <v>3</v>
      </c>
      <c r="AK91" s="192" t="str">
        <f>IFERROR(AI92/AI91,"")</f>
        <v/>
      </c>
      <c r="AL91" s="122"/>
    </row>
    <row r="92" spans="1:38" ht="25.15" customHeight="1" x14ac:dyDescent="0.4">
      <c r="A92" s="147"/>
      <c r="B92" s="6" t="s">
        <v>27</v>
      </c>
      <c r="C92" s="101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  <c r="AC92" s="102"/>
      <c r="AD92" s="102"/>
      <c r="AE92" s="102"/>
      <c r="AF92" s="102"/>
      <c r="AG92" s="103"/>
      <c r="AH92" s="48" t="s">
        <v>12</v>
      </c>
      <c r="AI92" s="111">
        <f>COUNTA(C92:AG92)</f>
        <v>0</v>
      </c>
      <c r="AJ92" s="49" t="s">
        <v>3</v>
      </c>
      <c r="AK92" s="192"/>
      <c r="AL92" s="136"/>
    </row>
    <row r="93" spans="1:38" ht="25.15" customHeight="1" x14ac:dyDescent="0.4">
      <c r="A93" s="147"/>
      <c r="B93" s="7" t="s">
        <v>31</v>
      </c>
      <c r="C93" s="98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100"/>
      <c r="AH93" s="11" t="s">
        <v>13</v>
      </c>
      <c r="AI93" s="110">
        <f>IF(C93&amp;D93&amp;E93&amp;F93&amp;G93&amp;H93&amp;I93&amp;J93&amp;K93&amp;L93&amp;M93&amp;N93&amp;O93&amp;P93&amp;Q93&amp;R93&amp;S93&amp;T93&amp;U93&amp;V93&amp;W93&amp;X93&amp;Y93&amp;Z93&amp;AA93&amp;AB93&amp;AC93&amp;AD93&amp;AE93&amp;AF93&amp;AG93="",0,IF(C93&amp;D93&amp;E93&amp;F93&amp;G93&amp;H93&amp;I93&amp;J93&amp;K93&amp;L93&amp;M93&amp;N93&amp;O93&amp;P93&amp;Q93&amp;R93&amp;S93&amp;T93&amp;U93&amp;V93&amp;W93&amp;X93&amp;Y93&amp;Z93&amp;AA93&amp;AB93&amp;AC93&amp;AD93&amp;AE93&amp;AF93&amp;AG93="着",COUNTA(C88:AG88)-IFERROR(MATCH("着",C93:AG93,0),0)+COUNTIF(C93:AG93,"着"),IFERROR(MATCH("完",C93:AG93,0),COUNTA(C88:AG88)-IFERROR(MATCH("着",C93:AG93,0),0)+COUNTIF(C93:AG93,"着"))))-COUNTIF(C93:AG93,"夏")-COUNTIF(C93:AG93,"年")-COUNTIF(C93:AG93,"中")-COUNTIF(C93:AG93,"製")</f>
        <v>0</v>
      </c>
      <c r="AJ93" s="12" t="s">
        <v>3</v>
      </c>
      <c r="AK93" s="192" t="str">
        <f>IF(AI94="0","0.0%",IFERROR(AI94/AI93,""))</f>
        <v>0.0%</v>
      </c>
      <c r="AL93" s="191" t="str">
        <f>IF($K$5="月単位の4週8休以上",IFERROR(IF(AI94/AI93&gt;=0.285,"月単位「OK」",IF(AND(G93&lt;&gt;"着",H93&lt;&gt;"着",O93&lt;&gt;"着",AI94/AI93&gt;=0.257),"月単位「OK」",IF(AND(COUNTIF(C93:E93,"着"),COUNT(D94:AG94)&gt;=8),"月単位「OK」",IF(AND(COUNTIF(J93:L93,"着"),COUNT(K94:AG94)&gt;=6),"月単位「OK」",IF(AND(COUNTIF(Q93:S93,"着"),COUNT(R94:AG94)&gt;=4),"月単位「OK」",IF(AND(COUNTIF(X93:Z93,"着"),COUNT(Y94:AG94)&gt;=2),"月単位「OK」",IF(AND(COUNTIF(AE93:AG93,"着"),COUNT(AF94:AG94)&gt;=0),"月単位「OK」",IF(AND(COUNTIF(C93:G93,"完"),COUNT(C94:G94)&gt;=0),"月単位「OK」",IF(AND(COUNTIF(H93,"完"),COUNT(C94:G94)&gt;=1),"月単位「OK」",IF(AND(COUNTIF(J93:N93,"完"),COUNT(C94:M94)&gt;=2),"月単位「OK」",IF(AND(COUNTIF(O93,"完"),COUNT(C94:N94)&gt;=3),"月単位「OK」",IF(AND(COUNTIF(Q93:U93,"完"),COUNT(C94:T94)&gt;=4),"月単位「OK」",IF(AND(COUNTIF(V93,"完"),COUNT(C94:U94)&gt;=5),"月単位「OK」",IF(AND(COUNTIF(X93:AB93,"完"),COUNT(C94:AA94)&gt;=6),"月単位「OK」",IF(AND(COUNTIF(AC93,"完"),COUNT(C94:AB94)&gt;=7),"月単位「OK」",IF(AND(COUNTIF(AE93:AG93,"完"),COUNT(C94:AF94)&gt;=8),"月単位「OK」","月単位「NG」")))))))))))))))),0),"")</f>
        <v/>
      </c>
    </row>
    <row r="94" spans="1:38" ht="25.15" customHeight="1" x14ac:dyDescent="0.4">
      <c r="A94" s="146"/>
      <c r="B94" s="8" t="s">
        <v>28</v>
      </c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H94" s="44" t="s">
        <v>14</v>
      </c>
      <c r="AI94" s="111" t="str">
        <f>IF(COUNTA(C94:AG94)&gt;=1,COUNT(C94:AG94),"0")</f>
        <v>0</v>
      </c>
      <c r="AJ94" s="45" t="s">
        <v>3</v>
      </c>
      <c r="AK94" s="192"/>
      <c r="AL94" s="191"/>
    </row>
    <row r="95" spans="1:38" ht="34.9" customHeight="1" x14ac:dyDescent="0.4">
      <c r="A95" s="20"/>
      <c r="B95" s="41" t="s">
        <v>41</v>
      </c>
      <c r="C95" s="42" t="s">
        <v>39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3"/>
      <c r="AI95" s="43"/>
      <c r="AJ95" s="43"/>
    </row>
  </sheetData>
  <mergeCells count="95">
    <mergeCell ref="AH2:AK2"/>
    <mergeCell ref="B3:AC3"/>
    <mergeCell ref="AD3:AG3"/>
    <mergeCell ref="AH3:AK3"/>
    <mergeCell ref="B4:M4"/>
    <mergeCell ref="N4:Q4"/>
    <mergeCell ref="R4:V4"/>
    <mergeCell ref="X4:AC4"/>
    <mergeCell ref="AD4:AG4"/>
    <mergeCell ref="AH4:AK4"/>
    <mergeCell ref="B5:J5"/>
    <mergeCell ref="K5:Q5"/>
    <mergeCell ref="R5:S5"/>
    <mergeCell ref="AH5:AJ5"/>
    <mergeCell ref="B6:B7"/>
    <mergeCell ref="D6:G6"/>
    <mergeCell ref="H6:I6"/>
    <mergeCell ref="N6:O6"/>
    <mergeCell ref="R6:S6"/>
    <mergeCell ref="D7:G7"/>
    <mergeCell ref="H7:I7"/>
    <mergeCell ref="O7:P7"/>
    <mergeCell ref="R7:S7"/>
    <mergeCell ref="B8:B9"/>
    <mergeCell ref="D8:G8"/>
    <mergeCell ref="H8:I8"/>
    <mergeCell ref="N8:O8"/>
    <mergeCell ref="R8:S8"/>
    <mergeCell ref="D9:G9"/>
    <mergeCell ref="H9:I9"/>
    <mergeCell ref="O9:P9"/>
    <mergeCell ref="R9:S9"/>
    <mergeCell ref="A11:A17"/>
    <mergeCell ref="AH11:AK13"/>
    <mergeCell ref="AK14:AK15"/>
    <mergeCell ref="AK16:AK17"/>
    <mergeCell ref="AL16:AL17"/>
    <mergeCell ref="A18:A24"/>
    <mergeCell ref="AH18:AK20"/>
    <mergeCell ref="AK21:AK22"/>
    <mergeCell ref="AK23:AK24"/>
    <mergeCell ref="AL23:AL24"/>
    <mergeCell ref="AL44:AL45"/>
    <mergeCell ref="A25:A31"/>
    <mergeCell ref="AH25:AK27"/>
    <mergeCell ref="AK28:AK29"/>
    <mergeCell ref="AK30:AK31"/>
    <mergeCell ref="AL30:AL31"/>
    <mergeCell ref="A32:A38"/>
    <mergeCell ref="AH32:AK34"/>
    <mergeCell ref="AK35:AK36"/>
    <mergeCell ref="AK37:AK38"/>
    <mergeCell ref="AL37:AL38"/>
    <mergeCell ref="A39:A45"/>
    <mergeCell ref="AH39:AK40"/>
    <mergeCell ref="AH41:AK41"/>
    <mergeCell ref="AK42:AK43"/>
    <mergeCell ref="AK44:AK45"/>
    <mergeCell ref="A53:A59"/>
    <mergeCell ref="AH53:AK55"/>
    <mergeCell ref="AK56:AK57"/>
    <mergeCell ref="AK58:AK59"/>
    <mergeCell ref="AL58:AL59"/>
    <mergeCell ref="A46:A52"/>
    <mergeCell ref="AH46:AK48"/>
    <mergeCell ref="AK49:AK50"/>
    <mergeCell ref="AK51:AK52"/>
    <mergeCell ref="AL51:AL52"/>
    <mergeCell ref="A60:A66"/>
    <mergeCell ref="AH60:AK62"/>
    <mergeCell ref="AK63:AK64"/>
    <mergeCell ref="AK65:AK66"/>
    <mergeCell ref="AL65:AL66"/>
    <mergeCell ref="AL72:AL73"/>
    <mergeCell ref="A74:A80"/>
    <mergeCell ref="AH74:AK75"/>
    <mergeCell ref="AH76:AK76"/>
    <mergeCell ref="AK77:AK78"/>
    <mergeCell ref="AK79:AK80"/>
    <mergeCell ref="AL79:AL80"/>
    <mergeCell ref="A67:A73"/>
    <mergeCell ref="AH67:AK68"/>
    <mergeCell ref="AH69:AK69"/>
    <mergeCell ref="AK70:AK71"/>
    <mergeCell ref="AK72:AK73"/>
    <mergeCell ref="A88:A94"/>
    <mergeCell ref="AH88:AK90"/>
    <mergeCell ref="AK91:AK92"/>
    <mergeCell ref="AK93:AK94"/>
    <mergeCell ref="AL93:AL94"/>
    <mergeCell ref="A81:A87"/>
    <mergeCell ref="AH81:AK83"/>
    <mergeCell ref="AK84:AK85"/>
    <mergeCell ref="AK86:AK87"/>
    <mergeCell ref="AL86:AL87"/>
  </mergeCells>
  <phoneticPr fontId="1"/>
  <conditionalFormatting sqref="C14:AG14">
    <cfRule type="containsText" dxfId="49" priority="49" operator="containsText" text="休">
      <formula>NOT(ISERROR(SEARCH("休",C14)))</formula>
    </cfRule>
    <cfRule type="containsText" dxfId="48" priority="50" operator="containsText" text="休">
      <formula>NOT(ISERROR(SEARCH("休",C14)))</formula>
    </cfRule>
  </conditionalFormatting>
  <conditionalFormatting sqref="C16:I16 W16:AG16">
    <cfRule type="containsText" dxfId="47" priority="47" operator="containsText" text="休">
      <formula>NOT(ISERROR(SEARCH("休",C16)))</formula>
    </cfRule>
    <cfRule type="containsText" dxfId="46" priority="48" operator="containsText" text="休">
      <formula>NOT(ISERROR(SEARCH("休",C16)))</formula>
    </cfRule>
  </conditionalFormatting>
  <conditionalFormatting sqref="C21:AG21">
    <cfRule type="containsText" dxfId="45" priority="45" operator="containsText" text="休">
      <formula>NOT(ISERROR(SEARCH("休",C21)))</formula>
    </cfRule>
    <cfRule type="containsText" dxfId="44" priority="46" operator="containsText" text="休">
      <formula>NOT(ISERROR(SEARCH("休",C21)))</formula>
    </cfRule>
  </conditionalFormatting>
  <conditionalFormatting sqref="C23:AG23">
    <cfRule type="containsText" dxfId="43" priority="43" operator="containsText" text="休">
      <formula>NOT(ISERROR(SEARCH("休",C23)))</formula>
    </cfRule>
    <cfRule type="containsText" dxfId="42" priority="44" operator="containsText" text="休">
      <formula>NOT(ISERROR(SEARCH("休",C23)))</formula>
    </cfRule>
  </conditionalFormatting>
  <conditionalFormatting sqref="C28:AG28">
    <cfRule type="containsText" dxfId="41" priority="41" operator="containsText" text="休">
      <formula>NOT(ISERROR(SEARCH("休",C28)))</formula>
    </cfRule>
    <cfRule type="containsText" dxfId="40" priority="42" operator="containsText" text="休">
      <formula>NOT(ISERROR(SEARCH("休",C28)))</formula>
    </cfRule>
  </conditionalFormatting>
  <conditionalFormatting sqref="C30:AG30">
    <cfRule type="containsText" dxfId="39" priority="39" operator="containsText" text="休">
      <formula>NOT(ISERROR(SEARCH("休",C30)))</formula>
    </cfRule>
    <cfRule type="containsText" dxfId="38" priority="40" operator="containsText" text="休">
      <formula>NOT(ISERROR(SEARCH("休",C30)))</formula>
    </cfRule>
  </conditionalFormatting>
  <conditionalFormatting sqref="C35:AG35">
    <cfRule type="containsText" dxfId="37" priority="37" operator="containsText" text="休">
      <formula>NOT(ISERROR(SEARCH("休",C35)))</formula>
    </cfRule>
    <cfRule type="containsText" dxfId="36" priority="38" operator="containsText" text="休">
      <formula>NOT(ISERROR(SEARCH("休",C35)))</formula>
    </cfRule>
  </conditionalFormatting>
  <conditionalFormatting sqref="C37:AG37">
    <cfRule type="containsText" dxfId="35" priority="35" operator="containsText" text="休">
      <formula>NOT(ISERROR(SEARCH("休",C37)))</formula>
    </cfRule>
    <cfRule type="containsText" dxfId="34" priority="36" operator="containsText" text="休">
      <formula>NOT(ISERROR(SEARCH("休",C37)))</formula>
    </cfRule>
  </conditionalFormatting>
  <conditionalFormatting sqref="C42:AG42">
    <cfRule type="containsText" dxfId="33" priority="33" operator="containsText" text="休">
      <formula>NOT(ISERROR(SEARCH("休",C42)))</formula>
    </cfRule>
    <cfRule type="containsText" dxfId="32" priority="34" operator="containsText" text="休">
      <formula>NOT(ISERROR(SEARCH("休",C42)))</formula>
    </cfRule>
  </conditionalFormatting>
  <conditionalFormatting sqref="C44:AG44">
    <cfRule type="containsText" dxfId="31" priority="31" operator="containsText" text="休">
      <formula>NOT(ISERROR(SEARCH("休",C44)))</formula>
    </cfRule>
    <cfRule type="containsText" dxfId="30" priority="32" operator="containsText" text="休">
      <formula>NOT(ISERROR(SEARCH("休",C44)))</formula>
    </cfRule>
  </conditionalFormatting>
  <conditionalFormatting sqref="C49:AG49">
    <cfRule type="containsText" dxfId="29" priority="29" operator="containsText" text="休">
      <formula>NOT(ISERROR(SEARCH("休",C49)))</formula>
    </cfRule>
    <cfRule type="containsText" dxfId="28" priority="30" operator="containsText" text="休">
      <formula>NOT(ISERROR(SEARCH("休",C49)))</formula>
    </cfRule>
  </conditionalFormatting>
  <conditionalFormatting sqref="C51:AG51">
    <cfRule type="containsText" dxfId="27" priority="27" operator="containsText" text="休">
      <formula>NOT(ISERROR(SEARCH("休",C51)))</formula>
    </cfRule>
    <cfRule type="containsText" dxfId="26" priority="28" operator="containsText" text="休">
      <formula>NOT(ISERROR(SEARCH("休",C51)))</formula>
    </cfRule>
  </conditionalFormatting>
  <conditionalFormatting sqref="C56:AG56">
    <cfRule type="containsText" dxfId="25" priority="25" operator="containsText" text="休">
      <formula>NOT(ISERROR(SEARCH("休",C56)))</formula>
    </cfRule>
    <cfRule type="containsText" dxfId="24" priority="26" operator="containsText" text="休">
      <formula>NOT(ISERROR(SEARCH("休",C56)))</formula>
    </cfRule>
  </conditionalFormatting>
  <conditionalFormatting sqref="C58:AG58">
    <cfRule type="containsText" dxfId="23" priority="23" operator="containsText" text="休">
      <formula>NOT(ISERROR(SEARCH("休",C58)))</formula>
    </cfRule>
    <cfRule type="containsText" dxfId="22" priority="24" operator="containsText" text="休">
      <formula>NOT(ISERROR(SEARCH("休",C58)))</formula>
    </cfRule>
  </conditionalFormatting>
  <conditionalFormatting sqref="C63:AG63">
    <cfRule type="containsText" dxfId="21" priority="21" operator="containsText" text="休">
      <formula>NOT(ISERROR(SEARCH("休",C63)))</formula>
    </cfRule>
    <cfRule type="containsText" dxfId="20" priority="22" operator="containsText" text="休">
      <formula>NOT(ISERROR(SEARCH("休",C63)))</formula>
    </cfRule>
  </conditionalFormatting>
  <conditionalFormatting sqref="C65:AG65">
    <cfRule type="containsText" dxfId="19" priority="19" operator="containsText" text="休">
      <formula>NOT(ISERROR(SEARCH("休",C65)))</formula>
    </cfRule>
    <cfRule type="containsText" dxfId="18" priority="20" operator="containsText" text="休">
      <formula>NOT(ISERROR(SEARCH("休",C65)))</formula>
    </cfRule>
  </conditionalFormatting>
  <conditionalFormatting sqref="C70:AG70">
    <cfRule type="containsText" dxfId="17" priority="17" operator="containsText" text="休">
      <formula>NOT(ISERROR(SEARCH("休",C70)))</formula>
    </cfRule>
    <cfRule type="containsText" dxfId="16" priority="18" operator="containsText" text="休">
      <formula>NOT(ISERROR(SEARCH("休",C70)))</formula>
    </cfRule>
  </conditionalFormatting>
  <conditionalFormatting sqref="C72:AG72">
    <cfRule type="containsText" dxfId="15" priority="15" operator="containsText" text="休">
      <formula>NOT(ISERROR(SEARCH("休",C72)))</formula>
    </cfRule>
    <cfRule type="containsText" dxfId="14" priority="16" operator="containsText" text="休">
      <formula>NOT(ISERROR(SEARCH("休",C72)))</formula>
    </cfRule>
  </conditionalFormatting>
  <conditionalFormatting sqref="C77:AG77">
    <cfRule type="containsText" dxfId="13" priority="13" operator="containsText" text="休">
      <formula>NOT(ISERROR(SEARCH("休",C77)))</formula>
    </cfRule>
    <cfRule type="containsText" dxfId="12" priority="14" operator="containsText" text="休">
      <formula>NOT(ISERROR(SEARCH("休",C77)))</formula>
    </cfRule>
  </conditionalFormatting>
  <conditionalFormatting sqref="C79:AG79">
    <cfRule type="containsText" dxfId="11" priority="11" operator="containsText" text="休">
      <formula>NOT(ISERROR(SEARCH("休",C79)))</formula>
    </cfRule>
    <cfRule type="containsText" dxfId="10" priority="12" operator="containsText" text="休">
      <formula>NOT(ISERROR(SEARCH("休",C79)))</formula>
    </cfRule>
  </conditionalFormatting>
  <conditionalFormatting sqref="C84:AG84">
    <cfRule type="containsText" dxfId="9" priority="9" operator="containsText" text="休">
      <formula>NOT(ISERROR(SEARCH("休",C84)))</formula>
    </cfRule>
    <cfRule type="containsText" dxfId="8" priority="10" operator="containsText" text="休">
      <formula>NOT(ISERROR(SEARCH("休",C84)))</formula>
    </cfRule>
  </conditionalFormatting>
  <conditionalFormatting sqref="C86:AG86">
    <cfRule type="containsText" dxfId="7" priority="7" operator="containsText" text="休">
      <formula>NOT(ISERROR(SEARCH("休",C86)))</formula>
    </cfRule>
    <cfRule type="containsText" dxfId="6" priority="8" operator="containsText" text="休">
      <formula>NOT(ISERROR(SEARCH("休",C86)))</formula>
    </cfRule>
  </conditionalFormatting>
  <conditionalFormatting sqref="C91:AG91">
    <cfRule type="containsText" dxfId="5" priority="5" operator="containsText" text="休">
      <formula>NOT(ISERROR(SEARCH("休",C91)))</formula>
    </cfRule>
    <cfRule type="containsText" dxfId="4" priority="6" operator="containsText" text="休">
      <formula>NOT(ISERROR(SEARCH("休",C91)))</formula>
    </cfRule>
  </conditionalFormatting>
  <conditionalFormatting sqref="C93:AG93">
    <cfRule type="containsText" dxfId="3" priority="3" operator="containsText" text="休">
      <formula>NOT(ISERROR(SEARCH("休",C93)))</formula>
    </cfRule>
    <cfRule type="containsText" dxfId="2" priority="4" operator="containsText" text="休">
      <formula>NOT(ISERROR(SEARCH("休",C93)))</formula>
    </cfRule>
  </conditionalFormatting>
  <conditionalFormatting sqref="J16:V16">
    <cfRule type="containsText" dxfId="1" priority="1" operator="containsText" text="休">
      <formula>NOT(ISERROR(SEARCH("休",J16)))</formula>
    </cfRule>
    <cfRule type="containsText" dxfId="0" priority="2" operator="containsText" text="休">
      <formula>NOT(ISERROR(SEARCH("休",J16)))</formula>
    </cfRule>
  </conditionalFormatting>
  <dataValidations count="2">
    <dataValidation type="list" allowBlank="1" showInputMessage="1" showErrorMessage="1" sqref="K5:Q5">
      <formula1>$AO$11:$AO$16</formula1>
    </dataValidation>
    <dataValidation type="list" allowBlank="1" showInputMessage="1" showErrorMessage="1" sqref="C14:AG14 C93:AG93 C91:AG91 C30:AG30 C51:AG51 C86:AG86 C79:AG79 C77:AG77 C16:AG16 C70:AG70 C72:AG72 C63:AG63 C65:AG65 C42:AG42 C49:AG49 C37:AG37 C35:AG35 C28:AG28 C84:AG84 C23:AG23 C21:AG21 C56:AG56 C58:AG58 C44:AG44">
      <formula1>$AN$3:$AN$10</formula1>
    </dataValidation>
  </dataValidations>
  <printOptions horizontalCentered="1" verticalCentered="1"/>
  <pageMargins left="0.51181102362204722" right="0.51181102362204722" top="0.15748031496062992" bottom="0.15748031496062992" header="0.31496062992125984" footer="0.31496062992125984"/>
  <pageSetup paperSize="9" scale="37" orientation="landscape" r:id="rId1"/>
  <rowBreaks count="1" manualBreakCount="1">
    <brk id="45" max="3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取得計画実績表（記入例）</vt:lpstr>
      <vt:lpstr>令和7年度_取得計画実績表（提出用）</vt:lpstr>
      <vt:lpstr>令和8年度_取得計画実績表（提出用）</vt:lpstr>
      <vt:lpstr>'取得計画実績表（記入例）'!Print_Area</vt:lpstr>
      <vt:lpstr>'令和7年度_取得計画実績表（提出用）'!Print_Area</vt:lpstr>
      <vt:lpstr>'令和8年度_取得計画実績表（提出用）'!Print_Area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廣瀬　祐二</dc:creator>
  <cp:lastModifiedBy>井口　敬介</cp:lastModifiedBy>
  <cp:lastPrinted>2024-11-19T23:59:54Z</cp:lastPrinted>
  <dcterms:created xsi:type="dcterms:W3CDTF">2021-04-13T09:27:37Z</dcterms:created>
  <dcterms:modified xsi:type="dcterms:W3CDTF">2024-11-22T07:49:28Z</dcterms:modified>
</cp:coreProperties>
</file>